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Google Диск\Обучение\Задания\"/>
    </mc:Choice>
  </mc:AlternateContent>
  <xr:revisionPtr revIDLastSave="0" documentId="13_ncr:1_{974E52B2-036D-47F9-B328-B9D8FC75F4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.1-2.4" sheetId="2" r:id="rId1"/>
    <sheet name="2.5" sheetId="3" r:id="rId2"/>
    <sheet name="2.6" sheetId="4" r:id="rId3"/>
    <sheet name="2.7" sheetId="5" r:id="rId4"/>
    <sheet name="2.8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" l="1"/>
  <c r="E41" i="2" l="1"/>
  <c r="F7" i="2" l="1"/>
  <c r="E79" i="4" l="1"/>
  <c r="E80" i="4" s="1"/>
  <c r="C79" i="4"/>
  <c r="C80" i="4" s="1"/>
  <c r="C27" i="6" l="1"/>
  <c r="C28" i="6" s="1"/>
  <c r="E144" i="6"/>
  <c r="E145" i="6" s="1"/>
  <c r="C144" i="6"/>
  <c r="C145" i="6" s="1"/>
  <c r="E131" i="6"/>
  <c r="E132" i="6" s="1"/>
  <c r="C131" i="6"/>
  <c r="C132" i="6" s="1"/>
  <c r="E118" i="6"/>
  <c r="E119" i="6" s="1"/>
  <c r="C118" i="6"/>
  <c r="C119" i="6" s="1"/>
  <c r="E105" i="6"/>
  <c r="E106" i="6" s="1"/>
  <c r="C105" i="6"/>
  <c r="C106" i="6" s="1"/>
  <c r="E92" i="6"/>
  <c r="E93" i="6" s="1"/>
  <c r="C92" i="6"/>
  <c r="C93" i="6" s="1"/>
  <c r="E79" i="6"/>
  <c r="E80" i="6" s="1"/>
  <c r="C79" i="6"/>
  <c r="C80" i="6" s="1"/>
  <c r="E66" i="6"/>
  <c r="E67" i="6" s="1"/>
  <c r="C66" i="6"/>
  <c r="C67" i="6" s="1"/>
  <c r="E53" i="6"/>
  <c r="E54" i="6" s="1"/>
  <c r="C53" i="6"/>
  <c r="C54" i="6" s="1"/>
  <c r="E40" i="6"/>
  <c r="E41" i="6" s="1"/>
  <c r="C40" i="6"/>
  <c r="C41" i="6" s="1"/>
  <c r="E27" i="6"/>
  <c r="E28" i="6" s="1"/>
  <c r="E14" i="6"/>
  <c r="E15" i="6" s="1"/>
  <c r="C14" i="6"/>
  <c r="C15" i="6" s="1"/>
  <c r="E144" i="5"/>
  <c r="E145" i="5" s="1"/>
  <c r="C144" i="5"/>
  <c r="C145" i="5" s="1"/>
  <c r="E131" i="5"/>
  <c r="E132" i="5" s="1"/>
  <c r="C131" i="5"/>
  <c r="C132" i="5" s="1"/>
  <c r="E118" i="5"/>
  <c r="E119" i="5" s="1"/>
  <c r="C118" i="5"/>
  <c r="C119" i="5" s="1"/>
  <c r="E105" i="5"/>
  <c r="E106" i="5" s="1"/>
  <c r="C105" i="5"/>
  <c r="C106" i="5" s="1"/>
  <c r="E92" i="5"/>
  <c r="E93" i="5" s="1"/>
  <c r="C92" i="5"/>
  <c r="C93" i="5" s="1"/>
  <c r="E79" i="5"/>
  <c r="E80" i="5" s="1"/>
  <c r="C79" i="5"/>
  <c r="C80" i="5" s="1"/>
  <c r="E66" i="5"/>
  <c r="E67" i="5" s="1"/>
  <c r="C66" i="5"/>
  <c r="C67" i="5" s="1"/>
  <c r="E53" i="5"/>
  <c r="E54" i="5" s="1"/>
  <c r="C53" i="5"/>
  <c r="C54" i="5" s="1"/>
  <c r="E40" i="5"/>
  <c r="E41" i="5" s="1"/>
  <c r="C40" i="5"/>
  <c r="C41" i="5" s="1"/>
  <c r="E27" i="5"/>
  <c r="E28" i="5" s="1"/>
  <c r="C27" i="5"/>
  <c r="C28" i="5" s="1"/>
  <c r="E14" i="5"/>
  <c r="E15" i="5" s="1"/>
  <c r="C14" i="5"/>
  <c r="C15" i="5" s="1"/>
  <c r="C118" i="4"/>
  <c r="C119" i="4" s="1"/>
  <c r="E118" i="4"/>
  <c r="E119" i="4" s="1"/>
  <c r="E105" i="4"/>
  <c r="E106" i="4" s="1"/>
  <c r="C105" i="4"/>
  <c r="C106" i="4" s="1"/>
  <c r="E92" i="4"/>
  <c r="E93" i="4" s="1"/>
  <c r="C92" i="4"/>
  <c r="C93" i="4" s="1"/>
  <c r="E66" i="4"/>
  <c r="E67" i="4" s="1"/>
  <c r="C66" i="4"/>
  <c r="C67" i="4" s="1"/>
  <c r="E53" i="4"/>
  <c r="E54" i="4" s="1"/>
  <c r="C53" i="4"/>
  <c r="C54" i="4" s="1"/>
  <c r="E40" i="4"/>
  <c r="E41" i="4" s="1"/>
  <c r="C40" i="4"/>
  <c r="C41" i="4" s="1"/>
  <c r="E27" i="4"/>
  <c r="E28" i="4" s="1"/>
  <c r="C27" i="4"/>
  <c r="C28" i="4" s="1"/>
  <c r="E14" i="4"/>
  <c r="E15" i="4" s="1"/>
  <c r="C14" i="4"/>
  <c r="C15" i="4" s="1"/>
  <c r="C27" i="3"/>
  <c r="C28" i="3" s="1"/>
  <c r="E105" i="3"/>
  <c r="E106" i="3" s="1"/>
  <c r="C105" i="3"/>
  <c r="C106" i="3" s="1"/>
  <c r="E92" i="3"/>
  <c r="E93" i="3" s="1"/>
  <c r="C92" i="3"/>
  <c r="C93" i="3" s="1"/>
  <c r="E79" i="3"/>
  <c r="E80" i="3" s="1"/>
  <c r="C79" i="3"/>
  <c r="C80" i="3" s="1"/>
  <c r="E66" i="3"/>
  <c r="E67" i="3" s="1"/>
  <c r="C66" i="3"/>
  <c r="C67" i="3" s="1"/>
  <c r="E53" i="3"/>
  <c r="E54" i="3" s="1"/>
  <c r="C53" i="3"/>
  <c r="C54" i="3" s="1"/>
  <c r="E40" i="3"/>
  <c r="E41" i="3" s="1"/>
  <c r="C40" i="3"/>
  <c r="C41" i="3" s="1"/>
  <c r="E27" i="3"/>
  <c r="E28" i="3" s="1"/>
  <c r="C14" i="3"/>
  <c r="C15" i="3" s="1"/>
  <c r="E14" i="3" l="1"/>
  <c r="E15" i="3" s="1"/>
  <c r="F28" i="2"/>
  <c r="C28" i="2"/>
</calcChain>
</file>

<file path=xl/sharedStrings.xml><?xml version="1.0" encoding="utf-8"?>
<sst xmlns="http://schemas.openxmlformats.org/spreadsheetml/2006/main" count="1045" uniqueCount="109">
  <si>
    <t>Решение:</t>
  </si>
  <si>
    <t>Статья Баланса</t>
  </si>
  <si>
    <t>На 31.03</t>
  </si>
  <si>
    <t>На 30.06</t>
  </si>
  <si>
    <t>На 30.09</t>
  </si>
  <si>
    <t>На 31.12</t>
  </si>
  <si>
    <t>Актив</t>
  </si>
  <si>
    <t>Рішення:</t>
  </si>
  <si>
    <t>Перевірка:</t>
  </si>
  <si>
    <t>Основні засоби (залишкова вартість):</t>
  </si>
  <si>
    <t xml:space="preserve"> - первісна вартість</t>
  </si>
  <si>
    <t xml:space="preserve"> - знос (накопичена амортизація)</t>
  </si>
  <si>
    <t>Перевіряється залишкова вартість на 30.09</t>
  </si>
  <si>
    <t>Перевіряється залишкова вартість на 31.12</t>
  </si>
  <si>
    <t xml:space="preserve">Визначити показники активу балансу за станом на 30.06, 30.09 і 31.12.         </t>
  </si>
  <si>
    <t xml:space="preserve">Сума амортизації за місяць= </t>
  </si>
  <si>
    <t>первісна вартість</t>
  </si>
  <si>
    <t>знос (накопичена амортизація)</t>
  </si>
  <si>
    <t>Завдання 2.1</t>
  </si>
  <si>
    <t>Завдання 2.2</t>
  </si>
  <si>
    <t>Завдання 2.4</t>
  </si>
  <si>
    <t>Завдання 2.3</t>
  </si>
  <si>
    <t xml:space="preserve">Було створено підприємство зі статутним капіталом в 6000 грн. Власник в якості оплати статутного капіталу вніс гроші в сумі 6000 грн. </t>
  </si>
  <si>
    <t>Скласти Баланс на конець періоду.</t>
  </si>
  <si>
    <t>Пасив</t>
  </si>
  <si>
    <t>Сума</t>
  </si>
  <si>
    <t>Всього</t>
  </si>
  <si>
    <t>Визначити прибуток, чистий прибуток нерозподілений прибуток за рік і нерозподілений прибуток на кінець року.</t>
  </si>
  <si>
    <t>Прибуток</t>
  </si>
  <si>
    <t>Податок на прибуток  (ставка – 18%)=</t>
  </si>
  <si>
    <t>Чистий прибуток=</t>
  </si>
  <si>
    <t xml:space="preserve">Нерозподілений прибуток за рік= </t>
  </si>
  <si>
    <t>На початок року</t>
  </si>
  <si>
    <t>Стаття Балансу</t>
  </si>
  <si>
    <t>На кінець року</t>
  </si>
  <si>
    <t>Нерозподілений прибуток (непокритий збиток)</t>
  </si>
  <si>
    <t>Перевіряється нерозподілений прибуток на кінець року</t>
  </si>
  <si>
    <t>Завдання 2.5</t>
  </si>
  <si>
    <t>Заповнити Баланс після кожної операції.</t>
  </si>
  <si>
    <t>На момент першої операції підприємство не мало залишків, тобто це перша операція в діяльності підприємства.</t>
  </si>
  <si>
    <t>Запаси</t>
  </si>
  <si>
    <t>Дебіторська заборгованість покупців</t>
  </si>
  <si>
    <t xml:space="preserve">Інша дебіторська заборгованість </t>
  </si>
  <si>
    <t>Гроші</t>
  </si>
  <si>
    <t>Капітальні інвестиції</t>
  </si>
  <si>
    <t xml:space="preserve">Первісна вартість ОЗ </t>
  </si>
  <si>
    <t>Знос  ОЗ (зі знаком "-")</t>
  </si>
  <si>
    <t>Стаття</t>
  </si>
  <si>
    <t>Зареєстрований капітал</t>
  </si>
  <si>
    <t>Борг перед банком</t>
  </si>
  <si>
    <t>Борг перед постачальниками</t>
  </si>
  <si>
    <t>Борг по зарплаті</t>
  </si>
  <si>
    <t>Інша кредит.заборгованість</t>
  </si>
  <si>
    <t>Перевірка</t>
  </si>
  <si>
    <t xml:space="preserve">1. Надійшли виробничі запаси від постачальника на суму 5000 грн. </t>
  </si>
  <si>
    <t>2. Виробничі запаси вартістю 5000 грн. були передані у виробництво (виникло незавершене виробництво).</t>
  </si>
  <si>
    <t>3. З виробництва надійшла готова продукція вартістю 5000 грн.</t>
  </si>
  <si>
    <t>4. Продукція вартістю 5000 грн. реалізована (відвантажена) покупцю за 8000 грн. Гроші від покупця ще не надійшли.</t>
  </si>
  <si>
    <t>5. Від покупця надійшли на розрахунковий рахунок 8000 грн. за реалізовану продукцію.</t>
  </si>
  <si>
    <t>6.Постачальнику перераховано 5000 грн. за отримані виробничі запаси (в 1 операції).</t>
  </si>
  <si>
    <t>7. Нараховано зарплату працівникам у сумі 2000 грн.</t>
  </si>
  <si>
    <t>8. Виплачена зарплата працівникам у сумі 2000 грн.</t>
  </si>
  <si>
    <t>Завдання 2.6</t>
  </si>
  <si>
    <t>Завдання 2.8</t>
  </si>
  <si>
    <t>Завдання 2.7</t>
  </si>
  <si>
    <t>2. Власник вніс 10000 грн. в якості оплати статутного капіталу.</t>
  </si>
  <si>
    <t>3. Зроблена передоплата постачальнику за товари в сумі 8000 грн.</t>
  </si>
  <si>
    <t>4. Від постачальника, якому була зроблена передоплата (в операції 3), надійшли товари на суму 8000 грн.</t>
  </si>
  <si>
    <t>5. Від покупця надійшла передоплата за товари в сумі 12000 грн.</t>
  </si>
  <si>
    <t>6. Товари вартістю 8000 грн. реалізовані покупцеві, від якого надійшла передоплата (в операції 5), за 12000 грн.</t>
  </si>
  <si>
    <t>7.Підзвітній особі видано 500 грн. на відрядження.</t>
  </si>
  <si>
    <t>8. Підзвітна особа відзвітувалася за відрядження в сумі 500 грн.</t>
  </si>
  <si>
    <t>9. Від постачальника отримані послуги на суму 1000 грн. Послуги ще не оплачені.</t>
  </si>
  <si>
    <t>1. На поточний рахунок надійшло 15000 грн. в якості банківського кредиту строком на 1 рік.</t>
  </si>
  <si>
    <t>2. Від постачальника надійшли виробничі запаси на суму 5000 грн.</t>
  </si>
  <si>
    <t>3. Постачальнику перераховано 5000 грн. за отримані виробничі запаси.</t>
  </si>
  <si>
    <t>4. Покупцям (замовникам) надані послуги на суму 10000 грн. Оплата від них ще не надійшла.</t>
  </si>
  <si>
    <t>5.Від покупця надійшла оплата за надані послуги в сумі 10000 грн.</t>
  </si>
  <si>
    <t>6. Виробничі запаси в сумі 5000 грн. списано на витрати, пов'язані з наданням послуг.</t>
  </si>
  <si>
    <t xml:space="preserve">7. Зроблена передоплата постачальнику за обладнання на суму 15000 грн. </t>
  </si>
  <si>
    <t>8. Від постачальника, якому була зроблена передоплата, надійшло обладнання на суму 15000 грн. Обладнання не введено в експлуатацію.</t>
  </si>
  <si>
    <t>9. Обладнання на суму 15000 грн. введено в експлуатацію.</t>
  </si>
  <si>
    <t>10.Нараховано відсотки за кредитом у сумі 500 грн.</t>
  </si>
  <si>
    <t>11. Нарахована амортизація обладнання в сумі 500 грн.</t>
  </si>
  <si>
    <t>1. Надійшла передоплата від покупця в сумі 4000 грн.</t>
  </si>
  <si>
    <t>2. Від постачальника надійшли товари на суму 2500 грн.</t>
  </si>
  <si>
    <t>3. Покупцеві, від якого надійшла передоплата, реалізовані товари вартістю 2500 грн. за 4000 грн.</t>
  </si>
  <si>
    <t>4. Постачальнику перераховано 2500 грн. за товари, що надійшли.</t>
  </si>
  <si>
    <t>5. Підзвітна особа закупила виробничі запаси на суму 300 грн.</t>
  </si>
  <si>
    <t>6. Підзвітній особі сплачено 300 грн. за закуплені виробничі запаси.</t>
  </si>
  <si>
    <t>7. Виробничі запаси в сумі 300 грн. списані на господарський витрати.</t>
  </si>
  <si>
    <t>8. Зроблена передоплата постачальнику за програму «1С:Бухгалтерія» в сумі 800 грн.</t>
  </si>
  <si>
    <t>9. Від постачальника надійшла та введена в експлуатацію програма «1С:Бухгалтерія» (буде використовуватися в бухгалтерії) на суму 800 грн.</t>
  </si>
  <si>
    <t>10. Від постачальника надійшли послуги на суму 600 грн.</t>
  </si>
  <si>
    <t>11. Нараховано амортизацію за місяць по програмі «1С:Бухгалтерія» (термін використання 20 місяців).</t>
  </si>
  <si>
    <t xml:space="preserve">Прибуток </t>
  </si>
  <si>
    <t>Неоплачений капітал ("-")</t>
  </si>
  <si>
    <t>На початок року прибуток підприємства був 20 тис.грн.</t>
  </si>
  <si>
    <t>Знос ОЗ (зі знаком "-")</t>
  </si>
  <si>
    <t>Первісна вартість НМА</t>
  </si>
  <si>
    <t>Амортизація НМА (зі знаком "-")</t>
  </si>
  <si>
    <t>Нематеріальні активи (залишкова вартість):</t>
  </si>
  <si>
    <t xml:space="preserve">У квітні придбано комп’ютер вартістю 24000 грн. Термін його корисного використання (визначено бухгалтерією) становить 40 міс. </t>
  </si>
  <si>
    <t>всі суми в тис.грн.</t>
  </si>
  <si>
    <t>(при правильному заповненні - "Так")</t>
  </si>
  <si>
    <t xml:space="preserve">1. Сформували (зареєстрували) статутний капітал на суму 10000 грн. Але він ще неоплачений. </t>
  </si>
  <si>
    <t>Перевіряється правильність даних по Балансу</t>
  </si>
  <si>
    <t xml:space="preserve">У лютому придбана ліцензія вартістю 720 грн. на 3 роки (36 місяців). Визначити показники нематеріального активу балансу станом на 31.03, 30.06 і 30.09. </t>
  </si>
  <si>
    <t xml:space="preserve">За рік підприємство отримало доходи в сумі 1000 тис.грн. (1 млн.грн.), понесло витрати в сумі 800 тис.грн., нарахувало дивіденди власникам на суму 100 тис.грн.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</si>
</sst>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sz val="10"/>
      <color rgb="FF073763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73763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4" tint="0.59999389629810485"/>
        <bgColor rgb="FFEFEFEF"/>
      </patternFill>
    </fill>
    <fill>
      <patternFill patternType="solid">
        <fgColor theme="4" tint="0.39997558519241921"/>
        <bgColor rgb="FFEFEFE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4" tint="0.39997558519241921"/>
        <bgColor rgb="FFCFE2F3"/>
      </patternFill>
    </fill>
    <fill>
      <patternFill patternType="solid">
        <fgColor theme="4" tint="0.79998168889431442"/>
        <bgColor rgb="FFCF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7" fillId="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protection hidden="1"/>
    </xf>
    <xf numFmtId="0" fontId="3" fillId="7" borderId="1" xfId="0" applyFont="1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7" borderId="1" xfId="0" applyFont="1" applyFill="1" applyBorder="1" applyAlignment="1" applyProtection="1">
      <protection hidden="1"/>
    </xf>
    <xf numFmtId="0" fontId="5" fillId="4" borderId="1" xfId="0" applyFont="1" applyFill="1" applyBorder="1" applyAlignment="1" applyProtection="1">
      <protection hidden="1"/>
    </xf>
    <xf numFmtId="0" fontId="5" fillId="4" borderId="1" xfId="0" applyFont="1" applyFill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7" borderId="1" xfId="0" applyFont="1" applyFill="1" applyBorder="1" applyAlignment="1" applyProtection="1">
      <protection locked="0"/>
    </xf>
    <xf numFmtId="0" fontId="4" fillId="7" borderId="1" xfId="0" applyFont="1" applyFill="1" applyBorder="1" applyProtection="1">
      <protection locked="0"/>
    </xf>
    <xf numFmtId="0" fontId="4" fillId="8" borderId="1" xfId="0" applyFont="1" applyFill="1" applyBorder="1" applyAlignment="1" applyProtection="1">
      <protection locked="0"/>
    </xf>
    <xf numFmtId="0" fontId="8" fillId="10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protection hidden="1"/>
    </xf>
    <xf numFmtId="0" fontId="12" fillId="0" borderId="0" xfId="0" applyFont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 applyProtection="1">
      <protection hidden="1"/>
    </xf>
    <xf numFmtId="0" fontId="13" fillId="0" borderId="0" xfId="0" applyFont="1" applyAlignment="1" applyProtection="1">
      <alignment horizontal="right" wrapText="1"/>
      <protection hidden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/>
    <xf numFmtId="0" fontId="16" fillId="5" borderId="2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wrapText="1"/>
      <protection hidden="1"/>
    </xf>
    <xf numFmtId="0" fontId="17" fillId="2" borderId="0" xfId="0" applyFont="1" applyFill="1" applyAlignment="1" applyProtection="1">
      <protection hidden="1"/>
    </xf>
    <xf numFmtId="0" fontId="18" fillId="9" borderId="4" xfId="0" applyFont="1" applyFill="1" applyBorder="1" applyAlignment="1"/>
    <xf numFmtId="0" fontId="9" fillId="7" borderId="3" xfId="0" applyFont="1" applyFill="1" applyBorder="1" applyAlignment="1" applyProtection="1">
      <alignment horizontal="right"/>
      <protection locked="0" hidden="1"/>
    </xf>
    <xf numFmtId="0" fontId="8" fillId="10" borderId="3" xfId="0" applyFont="1" applyFill="1" applyBorder="1" applyAlignment="1" applyProtection="1">
      <alignment horizontal="right"/>
      <protection hidden="1"/>
    </xf>
    <xf numFmtId="0" fontId="13" fillId="7" borderId="4" xfId="0" applyFont="1" applyFill="1" applyBorder="1" applyAlignment="1" applyProtection="1">
      <protection hidden="1"/>
    </xf>
    <xf numFmtId="0" fontId="16" fillId="12" borderId="4" xfId="0" applyFont="1" applyFill="1" applyBorder="1" applyAlignment="1" applyProtection="1">
      <protection hidden="1"/>
    </xf>
    <xf numFmtId="0" fontId="14" fillId="7" borderId="4" xfId="0" applyFont="1" applyFill="1" applyBorder="1" applyAlignment="1"/>
    <xf numFmtId="0" fontId="16" fillId="11" borderId="5" xfId="0" applyFont="1" applyFill="1" applyBorder="1" applyAlignment="1" applyProtection="1">
      <alignment horizontal="center"/>
      <protection hidden="1"/>
    </xf>
    <xf numFmtId="0" fontId="16" fillId="11" borderId="1" xfId="0" applyFont="1" applyFill="1" applyBorder="1" applyAlignment="1" applyProtection="1">
      <alignment horizontal="center"/>
      <protection hidden="1"/>
    </xf>
    <xf numFmtId="0" fontId="9" fillId="7" borderId="6" xfId="0" applyFont="1" applyFill="1" applyBorder="1" applyAlignment="1" applyProtection="1">
      <alignment horizontal="right"/>
      <protection locked="0" hidden="1"/>
    </xf>
    <xf numFmtId="0" fontId="9" fillId="7" borderId="6" xfId="0" applyFont="1" applyFill="1" applyBorder="1" applyAlignment="1" applyProtection="1">
      <protection locked="0" hidden="1"/>
    </xf>
    <xf numFmtId="0" fontId="13" fillId="7" borderId="4" xfId="0" applyFont="1" applyFill="1" applyBorder="1" applyAlignment="1" applyProtection="1">
      <alignment horizontal="left" wrapText="1"/>
      <protection hidden="1"/>
    </xf>
    <xf numFmtId="0" fontId="16" fillId="10" borderId="7" xfId="0" applyFont="1" applyFill="1" applyBorder="1" applyAlignment="1" applyProtection="1">
      <protection hidden="1"/>
    </xf>
    <xf numFmtId="0" fontId="13" fillId="3" borderId="0" xfId="0" applyFont="1" applyFill="1" applyAlignment="1" applyProtection="1">
      <alignment horizontal="right" vertical="center"/>
      <protection hidden="1"/>
    </xf>
    <xf numFmtId="0" fontId="13" fillId="0" borderId="0" xfId="0" applyFont="1" applyAlignment="1" applyProtection="1">
      <protection hidden="1"/>
    </xf>
    <xf numFmtId="0" fontId="4" fillId="7" borderId="3" xfId="0" applyFont="1" applyFill="1" applyBorder="1" applyAlignment="1" applyProtection="1">
      <protection locked="0"/>
    </xf>
    <xf numFmtId="0" fontId="5" fillId="5" borderId="5" xfId="0" applyFont="1" applyFill="1" applyBorder="1" applyAlignment="1" applyProtection="1">
      <alignment horizontal="center"/>
      <protection hidden="1"/>
    </xf>
    <xf numFmtId="0" fontId="14" fillId="7" borderId="4" xfId="0" applyFont="1" applyFill="1" applyBorder="1" applyAlignment="1">
      <alignment vertical="center" wrapText="1"/>
    </xf>
    <xf numFmtId="0" fontId="3" fillId="0" borderId="0" xfId="0" applyFont="1" applyAlignment="1" applyProtection="1"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3" fillId="9" borderId="3" xfId="0" applyFont="1" applyFill="1" applyBorder="1" applyProtection="1">
      <protection hidden="1"/>
    </xf>
    <xf numFmtId="0" fontId="5" fillId="4" borderId="2" xfId="0" applyFont="1" applyFill="1" applyBorder="1" applyAlignment="1" applyProtection="1">
      <protection hidden="1"/>
    </xf>
    <xf numFmtId="0" fontId="3" fillId="6" borderId="3" xfId="0" applyFont="1" applyFill="1" applyBorder="1" applyProtection="1">
      <protection hidden="1"/>
    </xf>
    <xf numFmtId="0" fontId="4" fillId="7" borderId="2" xfId="0" applyFont="1" applyFill="1" applyBorder="1" applyAlignment="1" applyProtection="1">
      <protection locked="0"/>
    </xf>
    <xf numFmtId="0" fontId="3" fillId="7" borderId="3" xfId="0" applyFont="1" applyFill="1" applyBorder="1" applyProtection="1">
      <protection locked="0"/>
    </xf>
    <xf numFmtId="0" fontId="8" fillId="11" borderId="2" xfId="0" applyFont="1" applyFill="1" applyBorder="1" applyAlignment="1" applyProtection="1">
      <alignment horizontal="center"/>
      <protection hidden="1"/>
    </xf>
    <xf numFmtId="0" fontId="16" fillId="11" borderId="2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2.5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2.6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2.7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2.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1000124</xdr:colOff>
      <xdr:row>42</xdr:row>
      <xdr:rowOff>95251</xdr:rowOff>
    </xdr:from>
    <xdr:to>
      <xdr:col>7</xdr:col>
      <xdr:colOff>561974</xdr:colOff>
      <xdr:row>45</xdr:row>
      <xdr:rowOff>142876</xdr:rowOff>
    </xdr:to>
    <xdr:sp macro="" textlink="">
      <xdr:nvSpPr>
        <xdr:cNvPr id="2" name="Стрелка впра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00824" y="8305801"/>
          <a:ext cx="1914525" cy="64770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uk-UA" sz="1400">
              <a:solidFill>
                <a:schemeClr val="tx1"/>
              </a:solidFill>
            </a:rPr>
            <a:t>Наступне завдання</a:t>
          </a:r>
        </a:p>
        <a:p>
          <a:pPr algn="l"/>
          <a:endParaRPr lang="uk-UA" sz="14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107</xdr:row>
      <xdr:rowOff>133350</xdr:rowOff>
    </xdr:from>
    <xdr:to>
      <xdr:col>5</xdr:col>
      <xdr:colOff>19050</xdr:colOff>
      <xdr:row>110</xdr:row>
      <xdr:rowOff>180975</xdr:rowOff>
    </xdr:to>
    <xdr:sp macro="" textlink="">
      <xdr:nvSpPr>
        <xdr:cNvPr id="2" name="Стрелка впра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38650" y="17773650"/>
          <a:ext cx="1914525" cy="64770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uk-UA" sz="1400">
              <a:solidFill>
                <a:schemeClr val="tx1"/>
              </a:solidFill>
            </a:rPr>
            <a:t>Наступне завдання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120</xdr:row>
      <xdr:rowOff>95250</xdr:rowOff>
    </xdr:from>
    <xdr:to>
      <xdr:col>5</xdr:col>
      <xdr:colOff>0</xdr:colOff>
      <xdr:row>123</xdr:row>
      <xdr:rowOff>142875</xdr:rowOff>
    </xdr:to>
    <xdr:sp macro="" textlink="">
      <xdr:nvSpPr>
        <xdr:cNvPr id="2" name="Стрелка впра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86275" y="19935825"/>
          <a:ext cx="1914525" cy="64770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uk-UA" sz="1400">
              <a:solidFill>
                <a:schemeClr val="tx1"/>
              </a:solidFill>
            </a:rPr>
            <a:t>Наступне завдання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146</xdr:row>
      <xdr:rowOff>104775</xdr:rowOff>
    </xdr:from>
    <xdr:to>
      <xdr:col>5</xdr:col>
      <xdr:colOff>161925</xdr:colOff>
      <xdr:row>149</xdr:row>
      <xdr:rowOff>152400</xdr:rowOff>
    </xdr:to>
    <xdr:sp macro="" textlink="">
      <xdr:nvSpPr>
        <xdr:cNvPr id="2" name="Стрелка вправо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81525" y="24155400"/>
          <a:ext cx="1914525" cy="64770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uk-UA" sz="1400">
              <a:solidFill>
                <a:schemeClr val="tx1"/>
              </a:solidFill>
            </a:rPr>
            <a:t>Наступне завдання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showGridLines="0" showRowColHeaders="0" tabSelected="1" zoomScale="120" zoomScaleNormal="120" workbookViewId="0">
      <selection activeCell="J14" sqref="J14"/>
    </sheetView>
  </sheetViews>
  <sheetFormatPr defaultColWidth="14.42578125" defaultRowHeight="15.75" customHeight="1" x14ac:dyDescent="0.2"/>
  <cols>
    <col min="1" max="1" width="5.28515625" style="3" customWidth="1"/>
    <col min="2" max="2" width="33.5703125" style="3" customWidth="1"/>
    <col min="3" max="3" width="15.5703125" style="3" customWidth="1"/>
    <col min="4" max="4" width="15.140625" style="3" customWidth="1"/>
    <col min="5" max="5" width="14.42578125" style="3"/>
    <col min="6" max="6" width="17.42578125" style="3" customWidth="1"/>
    <col min="7" max="7" width="17.85546875" style="3" customWidth="1"/>
    <col min="8" max="16384" width="14.42578125" style="3"/>
  </cols>
  <sheetData>
    <row r="1" spans="2:7" ht="18.75" customHeight="1" x14ac:dyDescent="0.25">
      <c r="B1" s="19" t="s">
        <v>18</v>
      </c>
    </row>
    <row r="2" spans="2:7" ht="18" customHeight="1" x14ac:dyDescent="0.2">
      <c r="B2" s="50" t="s">
        <v>107</v>
      </c>
    </row>
    <row r="3" spans="2:7" ht="18" customHeight="1" x14ac:dyDescent="0.2">
      <c r="B3" s="21" t="s">
        <v>7</v>
      </c>
    </row>
    <row r="4" spans="2:7" ht="15.75" customHeight="1" x14ac:dyDescent="0.2">
      <c r="B4" s="23" t="s">
        <v>15</v>
      </c>
      <c r="C4" s="16"/>
    </row>
    <row r="5" spans="2:7" ht="9.75" customHeight="1" x14ac:dyDescent="0.2">
      <c r="B5" s="24"/>
    </row>
    <row r="6" spans="2:7" ht="15.75" customHeight="1" x14ac:dyDescent="0.2">
      <c r="B6" s="5" t="s">
        <v>1</v>
      </c>
      <c r="C6" s="5" t="s">
        <v>2</v>
      </c>
      <c r="D6" s="5" t="s">
        <v>3</v>
      </c>
      <c r="E6" s="5" t="s">
        <v>4</v>
      </c>
      <c r="F6" s="22" t="s">
        <v>8</v>
      </c>
      <c r="G6" s="7" t="s">
        <v>12</v>
      </c>
    </row>
    <row r="7" spans="2:7" ht="26.25" customHeight="1" x14ac:dyDescent="0.2">
      <c r="B7" s="8" t="s">
        <v>101</v>
      </c>
      <c r="C7" s="14"/>
      <c r="D7" s="14"/>
      <c r="E7" s="14"/>
      <c r="F7" s="1" t="str">
        <f>IF(E7=580,"Так","Ні")</f>
        <v>Ні</v>
      </c>
      <c r="G7" s="9" t="s">
        <v>104</v>
      </c>
    </row>
    <row r="8" spans="2:7" ht="15.75" customHeight="1" x14ac:dyDescent="0.2">
      <c r="B8" s="10" t="s">
        <v>10</v>
      </c>
      <c r="C8" s="14"/>
      <c r="D8" s="14"/>
      <c r="E8" s="14"/>
    </row>
    <row r="9" spans="2:7" ht="15.75" customHeight="1" x14ac:dyDescent="0.2">
      <c r="B9" s="10" t="s">
        <v>11</v>
      </c>
      <c r="C9" s="14"/>
      <c r="D9" s="15"/>
      <c r="E9" s="15"/>
    </row>
    <row r="11" spans="2:7" ht="15" x14ac:dyDescent="0.25">
      <c r="B11" s="19" t="s">
        <v>19</v>
      </c>
    </row>
    <row r="12" spans="2:7" ht="17.25" customHeight="1" x14ac:dyDescent="0.2">
      <c r="B12" s="50" t="s">
        <v>102</v>
      </c>
    </row>
    <row r="13" spans="2:7" ht="15.75" customHeight="1" x14ac:dyDescent="0.2">
      <c r="B13" s="50" t="s">
        <v>14</v>
      </c>
    </row>
    <row r="14" spans="2:7" ht="21" customHeight="1" x14ac:dyDescent="0.2">
      <c r="B14" s="21" t="s">
        <v>7</v>
      </c>
    </row>
    <row r="15" spans="2:7" ht="15.75" customHeight="1" x14ac:dyDescent="0.2">
      <c r="B15" s="23" t="s">
        <v>15</v>
      </c>
      <c r="C15" s="16"/>
    </row>
    <row r="16" spans="2:7" ht="8.25" customHeight="1" x14ac:dyDescent="0.2">
      <c r="B16" s="24"/>
    </row>
    <row r="17" spans="2:7" ht="15.75" customHeight="1" x14ac:dyDescent="0.2">
      <c r="B17" s="48" t="s">
        <v>1</v>
      </c>
      <c r="C17" s="5" t="s">
        <v>3</v>
      </c>
      <c r="D17" s="5" t="s">
        <v>4</v>
      </c>
      <c r="E17" s="5" t="s">
        <v>5</v>
      </c>
      <c r="F17" s="6" t="s">
        <v>8</v>
      </c>
      <c r="G17" s="7" t="s">
        <v>13</v>
      </c>
    </row>
    <row r="18" spans="2:7" ht="24.75" customHeight="1" x14ac:dyDescent="0.2">
      <c r="B18" s="49" t="s">
        <v>9</v>
      </c>
      <c r="C18" s="47"/>
      <c r="D18" s="14"/>
      <c r="E18" s="14"/>
      <c r="F18" s="1" t="str">
        <f>IF(E18=19200,"Так","Ні")</f>
        <v>Ні</v>
      </c>
      <c r="G18" s="9" t="s">
        <v>104</v>
      </c>
    </row>
    <row r="19" spans="2:7" ht="15.75" customHeight="1" x14ac:dyDescent="0.2">
      <c r="B19" s="49" t="s">
        <v>16</v>
      </c>
      <c r="C19" s="47"/>
      <c r="D19" s="14"/>
      <c r="E19" s="14"/>
    </row>
    <row r="20" spans="2:7" ht="15.75" customHeight="1" x14ac:dyDescent="0.2">
      <c r="B20" s="49" t="s">
        <v>17</v>
      </c>
      <c r="C20" s="47"/>
      <c r="D20" s="14"/>
      <c r="E20" s="14"/>
    </row>
    <row r="22" spans="2:7" ht="15" x14ac:dyDescent="0.25">
      <c r="B22" s="19" t="s">
        <v>21</v>
      </c>
    </row>
    <row r="23" spans="2:7" ht="16.5" customHeight="1" x14ac:dyDescent="0.2">
      <c r="B23" s="50" t="s">
        <v>22</v>
      </c>
    </row>
    <row r="24" spans="2:7" ht="15.75" customHeight="1" x14ac:dyDescent="0.2">
      <c r="B24" s="50" t="s">
        <v>23</v>
      </c>
    </row>
    <row r="25" spans="2:7" ht="16.5" customHeight="1" x14ac:dyDescent="0.2">
      <c r="B25" s="21" t="s">
        <v>7</v>
      </c>
    </row>
    <row r="26" spans="2:7" ht="12.75" x14ac:dyDescent="0.2">
      <c r="B26" s="5" t="s">
        <v>6</v>
      </c>
      <c r="C26" s="5" t="s">
        <v>25</v>
      </c>
      <c r="D26" s="51" t="s">
        <v>24</v>
      </c>
      <c r="E26" s="52"/>
      <c r="F26" s="5" t="s">
        <v>25</v>
      </c>
    </row>
    <row r="27" spans="2:7" ht="12.75" x14ac:dyDescent="0.2">
      <c r="B27" s="14"/>
      <c r="C27" s="14"/>
      <c r="D27" s="55"/>
      <c r="E27" s="56"/>
      <c r="F27" s="14"/>
    </row>
    <row r="28" spans="2:7" ht="12.75" x14ac:dyDescent="0.2">
      <c r="B28" s="11" t="s">
        <v>26</v>
      </c>
      <c r="C28" s="12">
        <f>C27</f>
        <v>0</v>
      </c>
      <c r="D28" s="53" t="s">
        <v>26</v>
      </c>
      <c r="E28" s="54"/>
      <c r="F28" s="12">
        <f>F27</f>
        <v>0</v>
      </c>
    </row>
    <row r="29" spans="2:7" ht="15.75" customHeight="1" x14ac:dyDescent="0.2">
      <c r="C29" s="25"/>
    </row>
    <row r="30" spans="2:7" ht="15" x14ac:dyDescent="0.25">
      <c r="B30" s="19" t="s">
        <v>20</v>
      </c>
    </row>
    <row r="31" spans="2:7" ht="13.5" customHeight="1" x14ac:dyDescent="0.2">
      <c r="B31" s="50" t="s">
        <v>97</v>
      </c>
    </row>
    <row r="32" spans="2:7" ht="15" customHeight="1" x14ac:dyDescent="0.2">
      <c r="B32" s="50" t="s">
        <v>108</v>
      </c>
    </row>
    <row r="33" spans="2:6" ht="15" customHeight="1" x14ac:dyDescent="0.2">
      <c r="B33" s="50" t="s">
        <v>27</v>
      </c>
    </row>
    <row r="34" spans="2:6" ht="18.75" customHeight="1" x14ac:dyDescent="0.2">
      <c r="B34" s="4" t="s">
        <v>0</v>
      </c>
    </row>
    <row r="35" spans="2:6" ht="12.75" x14ac:dyDescent="0.2">
      <c r="B35" s="23" t="s">
        <v>28</v>
      </c>
      <c r="C35" s="16"/>
      <c r="D35" s="13" t="s">
        <v>103</v>
      </c>
    </row>
    <row r="36" spans="2:6" ht="17.25" customHeight="1" x14ac:dyDescent="0.2">
      <c r="B36" s="26" t="s">
        <v>29</v>
      </c>
      <c r="C36" s="16"/>
    </row>
    <row r="37" spans="2:6" ht="17.25" customHeight="1" x14ac:dyDescent="0.2">
      <c r="B37" s="23" t="s">
        <v>30</v>
      </c>
      <c r="C37" s="16"/>
    </row>
    <row r="38" spans="2:6" ht="17.25" customHeight="1" x14ac:dyDescent="0.2">
      <c r="B38" s="23" t="s">
        <v>31</v>
      </c>
      <c r="C38" s="16"/>
    </row>
    <row r="39" spans="2:6" ht="6.75" customHeight="1" x14ac:dyDescent="0.2">
      <c r="B39" s="27"/>
    </row>
    <row r="40" spans="2:6" ht="12.75" x14ac:dyDescent="0.2">
      <c r="B40" s="29" t="s">
        <v>33</v>
      </c>
      <c r="C40" s="33" t="s">
        <v>32</v>
      </c>
      <c r="D40" s="33" t="s">
        <v>34</v>
      </c>
      <c r="E40" s="6" t="s">
        <v>8</v>
      </c>
      <c r="F40" s="32" t="s">
        <v>36</v>
      </c>
    </row>
    <row r="41" spans="2:6" ht="25.5" x14ac:dyDescent="0.2">
      <c r="B41" s="31" t="s">
        <v>35</v>
      </c>
      <c r="C41" s="30"/>
      <c r="D41" s="30"/>
      <c r="E41" s="1" t="str">
        <f>IF(D41=84,"Так","Ні")</f>
        <v>Ні</v>
      </c>
      <c r="F41" s="9" t="s">
        <v>104</v>
      </c>
    </row>
  </sheetData>
  <sheetProtection algorithmName="SHA-512" hashValue="yqX/7ixg6ZSzN474jpasBffEjc6EPHNTHnPbVTK03iAAN5WZEwENHKxHuM+jpjOQ0xs5z7ng//QSoKiwrPiy5w==" saltValue="/wRlM+ZpxwRafovQtZ6o5Q==" spinCount="100000" sheet="1" objects="1" scenarios="1"/>
  <mergeCells count="3">
    <mergeCell ref="D26:E26"/>
    <mergeCell ref="D28:E28"/>
    <mergeCell ref="D27:E27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6"/>
  <sheetViews>
    <sheetView showGridLines="0" showRowColHeaders="0" zoomScale="120" zoomScaleNormal="120" workbookViewId="0">
      <selection activeCell="E103" sqref="E103"/>
    </sheetView>
  </sheetViews>
  <sheetFormatPr defaultColWidth="14.42578125" defaultRowHeight="15.75" customHeight="1" x14ac:dyDescent="0.2"/>
  <cols>
    <col min="1" max="1" width="3.28515625" style="3" customWidth="1"/>
    <col min="2" max="2" width="36.7109375" style="3" customWidth="1"/>
    <col min="3" max="3" width="11.7109375" style="3" customWidth="1"/>
    <col min="4" max="4" width="28.85546875" style="3" customWidth="1"/>
    <col min="5" max="16384" width="14.42578125" style="3"/>
  </cols>
  <sheetData>
    <row r="1" spans="2:8" ht="21" customHeight="1" x14ac:dyDescent="0.25">
      <c r="B1" s="19" t="s">
        <v>37</v>
      </c>
      <c r="C1" s="20" t="s">
        <v>38</v>
      </c>
    </row>
    <row r="2" spans="2:8" ht="12.75" x14ac:dyDescent="0.2">
      <c r="C2" s="28" t="s">
        <v>39</v>
      </c>
    </row>
    <row r="3" spans="2:8" ht="8.25" customHeight="1" x14ac:dyDescent="0.2"/>
    <row r="4" spans="2:8" ht="12.75" x14ac:dyDescent="0.2">
      <c r="B4" s="46" t="s">
        <v>54</v>
      </c>
    </row>
    <row r="5" spans="2:8" ht="12.75" x14ac:dyDescent="0.2">
      <c r="B5" s="57" t="s">
        <v>6</v>
      </c>
      <c r="C5" s="52"/>
      <c r="D5" s="58" t="s">
        <v>24</v>
      </c>
      <c r="E5" s="52"/>
    </row>
    <row r="6" spans="2:8" ht="12.75" x14ac:dyDescent="0.2">
      <c r="B6" s="39" t="s">
        <v>47</v>
      </c>
      <c r="C6" s="40" t="s">
        <v>25</v>
      </c>
      <c r="D6" s="39" t="s">
        <v>47</v>
      </c>
      <c r="E6" s="40" t="s">
        <v>25</v>
      </c>
    </row>
    <row r="7" spans="2:8" ht="12.75" x14ac:dyDescent="0.2">
      <c r="B7" s="38" t="s">
        <v>44</v>
      </c>
      <c r="C7" s="41"/>
      <c r="D7" s="38" t="s">
        <v>48</v>
      </c>
      <c r="E7" s="34"/>
    </row>
    <row r="8" spans="2:8" ht="12.75" x14ac:dyDescent="0.2">
      <c r="B8" s="38" t="s">
        <v>45</v>
      </c>
      <c r="C8" s="42"/>
      <c r="D8" s="38" t="s">
        <v>95</v>
      </c>
      <c r="E8" s="34"/>
    </row>
    <row r="9" spans="2:8" ht="12.75" x14ac:dyDescent="0.2">
      <c r="B9" s="36" t="s">
        <v>98</v>
      </c>
      <c r="C9" s="42"/>
      <c r="D9" s="38" t="s">
        <v>96</v>
      </c>
      <c r="E9" s="34"/>
    </row>
    <row r="10" spans="2:8" ht="12.75" x14ac:dyDescent="0.2">
      <c r="B10" s="36" t="s">
        <v>40</v>
      </c>
      <c r="C10" s="42"/>
      <c r="D10" s="43" t="s">
        <v>49</v>
      </c>
      <c r="E10" s="34"/>
    </row>
    <row r="11" spans="2:8" ht="12.75" x14ac:dyDescent="0.2">
      <c r="B11" s="36" t="s">
        <v>41</v>
      </c>
      <c r="C11" s="42"/>
      <c r="D11" s="43" t="s">
        <v>50</v>
      </c>
      <c r="E11" s="34"/>
    </row>
    <row r="12" spans="2:8" ht="12.75" x14ac:dyDescent="0.2">
      <c r="B12" s="36" t="s">
        <v>42</v>
      </c>
      <c r="C12" s="42"/>
      <c r="D12" s="43" t="s">
        <v>51</v>
      </c>
      <c r="E12" s="34"/>
    </row>
    <row r="13" spans="2:8" ht="12.75" x14ac:dyDescent="0.2">
      <c r="B13" s="36" t="s">
        <v>43</v>
      </c>
      <c r="C13" s="42"/>
      <c r="D13" s="43" t="s">
        <v>52</v>
      </c>
      <c r="E13" s="34"/>
    </row>
    <row r="14" spans="2:8" ht="12.75" x14ac:dyDescent="0.2">
      <c r="B14" s="37" t="s">
        <v>26</v>
      </c>
      <c r="C14" s="35">
        <f>SUM(C7:C13)</f>
        <v>0</v>
      </c>
      <c r="D14" s="44" t="s">
        <v>26</v>
      </c>
      <c r="E14" s="17">
        <f>SUM(E7:E13)</f>
        <v>0</v>
      </c>
    </row>
    <row r="15" spans="2:8" ht="12.75" x14ac:dyDescent="0.2">
      <c r="B15" s="45" t="s">
        <v>53</v>
      </c>
      <c r="C15" s="1" t="str">
        <f>IF(C14=5000,"Так","Ні")</f>
        <v>Ні</v>
      </c>
      <c r="D15" s="45" t="s">
        <v>53</v>
      </c>
      <c r="E15" s="1" t="str">
        <f>IF(E14=5000,"Так","Ні")</f>
        <v>Ні</v>
      </c>
      <c r="F15" s="7" t="s">
        <v>106</v>
      </c>
      <c r="G15" s="18"/>
      <c r="H15" s="18"/>
    </row>
    <row r="16" spans="2:8" ht="12.75" x14ac:dyDescent="0.2">
      <c r="F16" s="9" t="s">
        <v>104</v>
      </c>
    </row>
    <row r="17" spans="2:5" ht="12.75" x14ac:dyDescent="0.2">
      <c r="B17" s="46" t="s">
        <v>55</v>
      </c>
    </row>
    <row r="18" spans="2:5" ht="12.75" x14ac:dyDescent="0.2">
      <c r="B18" s="57" t="s">
        <v>6</v>
      </c>
      <c r="C18" s="52"/>
      <c r="D18" s="58" t="s">
        <v>24</v>
      </c>
      <c r="E18" s="52"/>
    </row>
    <row r="19" spans="2:5" ht="12.75" x14ac:dyDescent="0.2">
      <c r="B19" s="39" t="s">
        <v>47</v>
      </c>
      <c r="C19" s="40" t="s">
        <v>25</v>
      </c>
      <c r="D19" s="39" t="s">
        <v>47</v>
      </c>
      <c r="E19" s="40" t="s">
        <v>25</v>
      </c>
    </row>
    <row r="20" spans="2:5" ht="12.75" x14ac:dyDescent="0.2">
      <c r="B20" s="38" t="s">
        <v>44</v>
      </c>
      <c r="C20" s="41"/>
      <c r="D20" s="38" t="s">
        <v>48</v>
      </c>
      <c r="E20" s="34"/>
    </row>
    <row r="21" spans="2:5" ht="12.75" x14ac:dyDescent="0.2">
      <c r="B21" s="38" t="s">
        <v>45</v>
      </c>
      <c r="C21" s="42"/>
      <c r="D21" s="38" t="s">
        <v>95</v>
      </c>
      <c r="E21" s="34"/>
    </row>
    <row r="22" spans="2:5" ht="12.75" x14ac:dyDescent="0.2">
      <c r="B22" s="36" t="s">
        <v>98</v>
      </c>
      <c r="C22" s="42"/>
      <c r="D22" s="38" t="s">
        <v>96</v>
      </c>
      <c r="E22" s="34"/>
    </row>
    <row r="23" spans="2:5" ht="12.75" x14ac:dyDescent="0.2">
      <c r="B23" s="36" t="s">
        <v>40</v>
      </c>
      <c r="C23" s="42"/>
      <c r="D23" s="43" t="s">
        <v>49</v>
      </c>
      <c r="E23" s="34"/>
    </row>
    <row r="24" spans="2:5" ht="12.75" x14ac:dyDescent="0.2">
      <c r="B24" s="36" t="s">
        <v>41</v>
      </c>
      <c r="C24" s="42"/>
      <c r="D24" s="43" t="s">
        <v>50</v>
      </c>
      <c r="E24" s="34"/>
    </row>
    <row r="25" spans="2:5" ht="12.75" x14ac:dyDescent="0.2">
      <c r="B25" s="36" t="s">
        <v>42</v>
      </c>
      <c r="C25" s="42"/>
      <c r="D25" s="43" t="s">
        <v>51</v>
      </c>
      <c r="E25" s="34"/>
    </row>
    <row r="26" spans="2:5" ht="12.75" x14ac:dyDescent="0.2">
      <c r="B26" s="36" t="s">
        <v>43</v>
      </c>
      <c r="C26" s="42"/>
      <c r="D26" s="43" t="s">
        <v>52</v>
      </c>
      <c r="E26" s="34"/>
    </row>
    <row r="27" spans="2:5" ht="12.75" x14ac:dyDescent="0.2">
      <c r="B27" s="37" t="s">
        <v>26</v>
      </c>
      <c r="C27" s="35">
        <f>SUM(C20:C26)</f>
        <v>0</v>
      </c>
      <c r="D27" s="44" t="s">
        <v>26</v>
      </c>
      <c r="E27" s="17">
        <f>SUM(E20:E26)</f>
        <v>0</v>
      </c>
    </row>
    <row r="28" spans="2:5" ht="12.75" x14ac:dyDescent="0.2">
      <c r="B28" s="45" t="s">
        <v>53</v>
      </c>
      <c r="C28" s="1" t="str">
        <f>IF(C27=5000,"Так","Ні")</f>
        <v>Ні</v>
      </c>
      <c r="D28" s="45" t="s">
        <v>53</v>
      </c>
      <c r="E28" s="1" t="str">
        <f>IF(E27=5000,"Так","Ні")</f>
        <v>Ні</v>
      </c>
    </row>
    <row r="30" spans="2:5" ht="12.75" x14ac:dyDescent="0.2">
      <c r="B30" s="46" t="s">
        <v>56</v>
      </c>
    </row>
    <row r="31" spans="2:5" ht="12.75" x14ac:dyDescent="0.2">
      <c r="B31" s="57" t="s">
        <v>6</v>
      </c>
      <c r="C31" s="52"/>
      <c r="D31" s="58" t="s">
        <v>24</v>
      </c>
      <c r="E31" s="52"/>
    </row>
    <row r="32" spans="2:5" ht="12.75" x14ac:dyDescent="0.2">
      <c r="B32" s="39" t="s">
        <v>47</v>
      </c>
      <c r="C32" s="40" t="s">
        <v>25</v>
      </c>
      <c r="D32" s="39" t="s">
        <v>47</v>
      </c>
      <c r="E32" s="40" t="s">
        <v>25</v>
      </c>
    </row>
    <row r="33" spans="2:5" ht="12.75" x14ac:dyDescent="0.2">
      <c r="B33" s="38" t="s">
        <v>44</v>
      </c>
      <c r="C33" s="41"/>
      <c r="D33" s="38" t="s">
        <v>48</v>
      </c>
      <c r="E33" s="34"/>
    </row>
    <row r="34" spans="2:5" ht="12.75" x14ac:dyDescent="0.2">
      <c r="B34" s="38" t="s">
        <v>45</v>
      </c>
      <c r="C34" s="42"/>
      <c r="D34" s="38" t="s">
        <v>95</v>
      </c>
      <c r="E34" s="34"/>
    </row>
    <row r="35" spans="2:5" ht="12.75" x14ac:dyDescent="0.2">
      <c r="B35" s="36" t="s">
        <v>98</v>
      </c>
      <c r="C35" s="42"/>
      <c r="D35" s="38" t="s">
        <v>96</v>
      </c>
      <c r="E35" s="34"/>
    </row>
    <row r="36" spans="2:5" ht="12.75" x14ac:dyDescent="0.2">
      <c r="B36" s="36" t="s">
        <v>40</v>
      </c>
      <c r="C36" s="42"/>
      <c r="D36" s="43" t="s">
        <v>49</v>
      </c>
      <c r="E36" s="34"/>
    </row>
    <row r="37" spans="2:5" ht="12.75" x14ac:dyDescent="0.2">
      <c r="B37" s="36" t="s">
        <v>41</v>
      </c>
      <c r="C37" s="42"/>
      <c r="D37" s="43" t="s">
        <v>50</v>
      </c>
      <c r="E37" s="34"/>
    </row>
    <row r="38" spans="2:5" ht="12.75" x14ac:dyDescent="0.2">
      <c r="B38" s="36" t="s">
        <v>42</v>
      </c>
      <c r="C38" s="42"/>
      <c r="D38" s="43" t="s">
        <v>51</v>
      </c>
      <c r="E38" s="34"/>
    </row>
    <row r="39" spans="2:5" ht="12.75" x14ac:dyDescent="0.2">
      <c r="B39" s="36" t="s">
        <v>43</v>
      </c>
      <c r="C39" s="42"/>
      <c r="D39" s="43" t="s">
        <v>52</v>
      </c>
      <c r="E39" s="34"/>
    </row>
    <row r="40" spans="2:5" ht="12.75" x14ac:dyDescent="0.2">
      <c r="B40" s="37" t="s">
        <v>26</v>
      </c>
      <c r="C40" s="35">
        <f>SUM(C33:C39)</f>
        <v>0</v>
      </c>
      <c r="D40" s="44" t="s">
        <v>26</v>
      </c>
      <c r="E40" s="17">
        <f>SUM(E33:E39)</f>
        <v>0</v>
      </c>
    </row>
    <row r="41" spans="2:5" ht="12.75" x14ac:dyDescent="0.2">
      <c r="B41" s="45" t="s">
        <v>53</v>
      </c>
      <c r="C41" s="1" t="str">
        <f>IF(C40=5000,"Так","Ні")</f>
        <v>Ні</v>
      </c>
      <c r="D41" s="45" t="s">
        <v>53</v>
      </c>
      <c r="E41" s="1" t="str">
        <f>IF(E40=5000,"Так","Ні")</f>
        <v>Ні</v>
      </c>
    </row>
    <row r="43" spans="2:5" ht="12.75" x14ac:dyDescent="0.2">
      <c r="B43" s="46" t="s">
        <v>57</v>
      </c>
    </row>
    <row r="44" spans="2:5" ht="12.75" x14ac:dyDescent="0.2">
      <c r="B44" s="57" t="s">
        <v>6</v>
      </c>
      <c r="C44" s="52"/>
      <c r="D44" s="58" t="s">
        <v>24</v>
      </c>
      <c r="E44" s="52"/>
    </row>
    <row r="45" spans="2:5" ht="12.75" x14ac:dyDescent="0.2">
      <c r="B45" s="39" t="s">
        <v>47</v>
      </c>
      <c r="C45" s="40" t="s">
        <v>25</v>
      </c>
      <c r="D45" s="39" t="s">
        <v>47</v>
      </c>
      <c r="E45" s="40" t="s">
        <v>25</v>
      </c>
    </row>
    <row r="46" spans="2:5" ht="12.75" x14ac:dyDescent="0.2">
      <c r="B46" s="38" t="s">
        <v>44</v>
      </c>
      <c r="C46" s="41"/>
      <c r="D46" s="38" t="s">
        <v>48</v>
      </c>
      <c r="E46" s="34"/>
    </row>
    <row r="47" spans="2:5" ht="12.75" x14ac:dyDescent="0.2">
      <c r="B47" s="38" t="s">
        <v>45</v>
      </c>
      <c r="C47" s="42"/>
      <c r="D47" s="38" t="s">
        <v>95</v>
      </c>
      <c r="E47" s="34"/>
    </row>
    <row r="48" spans="2:5" ht="12.75" x14ac:dyDescent="0.2">
      <c r="B48" s="36" t="s">
        <v>98</v>
      </c>
      <c r="C48" s="42"/>
      <c r="D48" s="38" t="s">
        <v>96</v>
      </c>
      <c r="E48" s="34"/>
    </row>
    <row r="49" spans="2:5" ht="12.75" x14ac:dyDescent="0.2">
      <c r="B49" s="36" t="s">
        <v>40</v>
      </c>
      <c r="C49" s="42"/>
      <c r="D49" s="43" t="s">
        <v>49</v>
      </c>
      <c r="E49" s="34"/>
    </row>
    <row r="50" spans="2:5" ht="12.75" x14ac:dyDescent="0.2">
      <c r="B50" s="36" t="s">
        <v>41</v>
      </c>
      <c r="C50" s="42"/>
      <c r="D50" s="43" t="s">
        <v>50</v>
      </c>
      <c r="E50" s="34"/>
    </row>
    <row r="51" spans="2:5" ht="12.75" x14ac:dyDescent="0.2">
      <c r="B51" s="36" t="s">
        <v>42</v>
      </c>
      <c r="C51" s="42"/>
      <c r="D51" s="43" t="s">
        <v>51</v>
      </c>
      <c r="E51" s="34"/>
    </row>
    <row r="52" spans="2:5" ht="12.75" x14ac:dyDescent="0.2">
      <c r="B52" s="36" t="s">
        <v>43</v>
      </c>
      <c r="C52" s="42"/>
      <c r="D52" s="43" t="s">
        <v>52</v>
      </c>
      <c r="E52" s="34"/>
    </row>
    <row r="53" spans="2:5" ht="12.75" x14ac:dyDescent="0.2">
      <c r="B53" s="37" t="s">
        <v>26</v>
      </c>
      <c r="C53" s="35">
        <f>SUM(C46:C52)</f>
        <v>0</v>
      </c>
      <c r="D53" s="44" t="s">
        <v>26</v>
      </c>
      <c r="E53" s="17">
        <f>SUM(E46:E52)</f>
        <v>0</v>
      </c>
    </row>
    <row r="54" spans="2:5" ht="12.75" x14ac:dyDescent="0.2">
      <c r="B54" s="45" t="s">
        <v>53</v>
      </c>
      <c r="C54" s="1" t="str">
        <f>IF(C53=8000,"Так","Ні")</f>
        <v>Ні</v>
      </c>
      <c r="D54" s="45" t="s">
        <v>53</v>
      </c>
      <c r="E54" s="1" t="str">
        <f>IF(E53=8000,"Так","Ні")</f>
        <v>Ні</v>
      </c>
    </row>
    <row r="56" spans="2:5" ht="12.75" x14ac:dyDescent="0.2">
      <c r="B56" s="46" t="s">
        <v>58</v>
      </c>
    </row>
    <row r="57" spans="2:5" ht="12.75" x14ac:dyDescent="0.2">
      <c r="B57" s="57" t="s">
        <v>6</v>
      </c>
      <c r="C57" s="52"/>
      <c r="D57" s="58" t="s">
        <v>24</v>
      </c>
      <c r="E57" s="52"/>
    </row>
    <row r="58" spans="2:5" ht="12.75" x14ac:dyDescent="0.2">
      <c r="B58" s="39" t="s">
        <v>47</v>
      </c>
      <c r="C58" s="40" t="s">
        <v>25</v>
      </c>
      <c r="D58" s="39" t="s">
        <v>47</v>
      </c>
      <c r="E58" s="40" t="s">
        <v>25</v>
      </c>
    </row>
    <row r="59" spans="2:5" ht="12.75" x14ac:dyDescent="0.2">
      <c r="B59" s="38" t="s">
        <v>44</v>
      </c>
      <c r="C59" s="41"/>
      <c r="D59" s="38" t="s">
        <v>48</v>
      </c>
      <c r="E59" s="34"/>
    </row>
    <row r="60" spans="2:5" ht="12.75" x14ac:dyDescent="0.2">
      <c r="B60" s="38" t="s">
        <v>45</v>
      </c>
      <c r="C60" s="42"/>
      <c r="D60" s="38" t="s">
        <v>95</v>
      </c>
      <c r="E60" s="34"/>
    </row>
    <row r="61" spans="2:5" ht="12.75" x14ac:dyDescent="0.2">
      <c r="B61" s="36" t="s">
        <v>98</v>
      </c>
      <c r="C61" s="42"/>
      <c r="D61" s="38" t="s">
        <v>96</v>
      </c>
      <c r="E61" s="34"/>
    </row>
    <row r="62" spans="2:5" ht="12.75" x14ac:dyDescent="0.2">
      <c r="B62" s="36" t="s">
        <v>40</v>
      </c>
      <c r="C62" s="42"/>
      <c r="D62" s="43" t="s">
        <v>49</v>
      </c>
      <c r="E62" s="34"/>
    </row>
    <row r="63" spans="2:5" ht="12.75" x14ac:dyDescent="0.2">
      <c r="B63" s="36" t="s">
        <v>41</v>
      </c>
      <c r="C63" s="42"/>
      <c r="D63" s="43" t="s">
        <v>50</v>
      </c>
      <c r="E63" s="34"/>
    </row>
    <row r="64" spans="2:5" ht="12.75" x14ac:dyDescent="0.2">
      <c r="B64" s="36" t="s">
        <v>42</v>
      </c>
      <c r="C64" s="42"/>
      <c r="D64" s="43" t="s">
        <v>51</v>
      </c>
      <c r="E64" s="34"/>
    </row>
    <row r="65" spans="2:5" ht="12.75" x14ac:dyDescent="0.2">
      <c r="B65" s="36" t="s">
        <v>43</v>
      </c>
      <c r="C65" s="42"/>
      <c r="D65" s="43" t="s">
        <v>52</v>
      </c>
      <c r="E65" s="34"/>
    </row>
    <row r="66" spans="2:5" ht="12.75" x14ac:dyDescent="0.2">
      <c r="B66" s="37" t="s">
        <v>26</v>
      </c>
      <c r="C66" s="35">
        <f>SUM(C59:C65)</f>
        <v>0</v>
      </c>
      <c r="D66" s="44" t="s">
        <v>26</v>
      </c>
      <c r="E66" s="17">
        <f>SUM(E59:E65)</f>
        <v>0</v>
      </c>
    </row>
    <row r="67" spans="2:5" ht="12.75" x14ac:dyDescent="0.2">
      <c r="B67" s="45" t="s">
        <v>53</v>
      </c>
      <c r="C67" s="1" t="str">
        <f>IF(C66=8000,"Так","Ні")</f>
        <v>Ні</v>
      </c>
      <c r="D67" s="45" t="s">
        <v>53</v>
      </c>
      <c r="E67" s="1" t="str">
        <f>IF(E66=8000,"Так","Ні")</f>
        <v>Ні</v>
      </c>
    </row>
    <row r="69" spans="2:5" ht="12.75" x14ac:dyDescent="0.2">
      <c r="B69" s="46" t="s">
        <v>59</v>
      </c>
    </row>
    <row r="70" spans="2:5" ht="12.75" x14ac:dyDescent="0.2">
      <c r="B70" s="57" t="s">
        <v>6</v>
      </c>
      <c r="C70" s="52"/>
      <c r="D70" s="58" t="s">
        <v>24</v>
      </c>
      <c r="E70" s="52"/>
    </row>
    <row r="71" spans="2:5" ht="12.75" x14ac:dyDescent="0.2">
      <c r="B71" s="39" t="s">
        <v>47</v>
      </c>
      <c r="C71" s="40" t="s">
        <v>25</v>
      </c>
      <c r="D71" s="39" t="s">
        <v>47</v>
      </c>
      <c r="E71" s="40" t="s">
        <v>25</v>
      </c>
    </row>
    <row r="72" spans="2:5" ht="12.75" x14ac:dyDescent="0.2">
      <c r="B72" s="38" t="s">
        <v>44</v>
      </c>
      <c r="C72" s="41"/>
      <c r="D72" s="38" t="s">
        <v>48</v>
      </c>
      <c r="E72" s="34"/>
    </row>
    <row r="73" spans="2:5" ht="12.75" x14ac:dyDescent="0.2">
      <c r="B73" s="38" t="s">
        <v>45</v>
      </c>
      <c r="C73" s="42"/>
      <c r="D73" s="38" t="s">
        <v>95</v>
      </c>
      <c r="E73" s="34"/>
    </row>
    <row r="74" spans="2:5" ht="12.75" x14ac:dyDescent="0.2">
      <c r="B74" s="36" t="s">
        <v>98</v>
      </c>
      <c r="C74" s="42"/>
      <c r="D74" s="38" t="s">
        <v>96</v>
      </c>
      <c r="E74" s="34"/>
    </row>
    <row r="75" spans="2:5" ht="12.75" x14ac:dyDescent="0.2">
      <c r="B75" s="36" t="s">
        <v>40</v>
      </c>
      <c r="C75" s="42"/>
      <c r="D75" s="43" t="s">
        <v>49</v>
      </c>
      <c r="E75" s="34"/>
    </row>
    <row r="76" spans="2:5" ht="12.75" x14ac:dyDescent="0.2">
      <c r="B76" s="36" t="s">
        <v>41</v>
      </c>
      <c r="C76" s="42"/>
      <c r="D76" s="43" t="s">
        <v>50</v>
      </c>
      <c r="E76" s="34"/>
    </row>
    <row r="77" spans="2:5" ht="12.75" x14ac:dyDescent="0.2">
      <c r="B77" s="36" t="s">
        <v>42</v>
      </c>
      <c r="C77" s="42"/>
      <c r="D77" s="43" t="s">
        <v>51</v>
      </c>
      <c r="E77" s="34"/>
    </row>
    <row r="78" spans="2:5" ht="12.75" x14ac:dyDescent="0.2">
      <c r="B78" s="36" t="s">
        <v>43</v>
      </c>
      <c r="C78" s="42"/>
      <c r="D78" s="43" t="s">
        <v>52</v>
      </c>
      <c r="E78" s="34"/>
    </row>
    <row r="79" spans="2:5" ht="12.75" x14ac:dyDescent="0.2">
      <c r="B79" s="37" t="s">
        <v>26</v>
      </c>
      <c r="C79" s="35">
        <f>SUM(C72:C78)</f>
        <v>0</v>
      </c>
      <c r="D79" s="44" t="s">
        <v>26</v>
      </c>
      <c r="E79" s="17">
        <f>SUM(E72:E78)</f>
        <v>0</v>
      </c>
    </row>
    <row r="80" spans="2:5" ht="12.75" x14ac:dyDescent="0.2">
      <c r="B80" s="45" t="s">
        <v>53</v>
      </c>
      <c r="C80" s="1" t="str">
        <f>IF(C79=3000,"Так","Ні")</f>
        <v>Ні</v>
      </c>
      <c r="D80" s="45" t="s">
        <v>53</v>
      </c>
      <c r="E80" s="1" t="str">
        <f>IF(E79=3000,"Так","Ні")</f>
        <v>Ні</v>
      </c>
    </row>
    <row r="82" spans="2:5" ht="12.75" x14ac:dyDescent="0.2">
      <c r="B82" s="46" t="s">
        <v>60</v>
      </c>
    </row>
    <row r="83" spans="2:5" ht="12.75" x14ac:dyDescent="0.2">
      <c r="B83" s="57" t="s">
        <v>6</v>
      </c>
      <c r="C83" s="52"/>
      <c r="D83" s="58" t="s">
        <v>24</v>
      </c>
      <c r="E83" s="52"/>
    </row>
    <row r="84" spans="2:5" ht="12.75" x14ac:dyDescent="0.2">
      <c r="B84" s="39" t="s">
        <v>47</v>
      </c>
      <c r="C84" s="40" t="s">
        <v>25</v>
      </c>
      <c r="D84" s="39" t="s">
        <v>47</v>
      </c>
      <c r="E84" s="40" t="s">
        <v>25</v>
      </c>
    </row>
    <row r="85" spans="2:5" ht="12.75" x14ac:dyDescent="0.2">
      <c r="B85" s="38" t="s">
        <v>44</v>
      </c>
      <c r="C85" s="41"/>
      <c r="D85" s="38" t="s">
        <v>48</v>
      </c>
      <c r="E85" s="34"/>
    </row>
    <row r="86" spans="2:5" ht="12.75" x14ac:dyDescent="0.2">
      <c r="B86" s="38" t="s">
        <v>45</v>
      </c>
      <c r="C86" s="42"/>
      <c r="D86" s="38" t="s">
        <v>95</v>
      </c>
      <c r="E86" s="34"/>
    </row>
    <row r="87" spans="2:5" ht="12.75" x14ac:dyDescent="0.2">
      <c r="B87" s="36" t="s">
        <v>98</v>
      </c>
      <c r="C87" s="42"/>
      <c r="D87" s="38" t="s">
        <v>96</v>
      </c>
      <c r="E87" s="34"/>
    </row>
    <row r="88" spans="2:5" ht="12.75" x14ac:dyDescent="0.2">
      <c r="B88" s="36" t="s">
        <v>40</v>
      </c>
      <c r="C88" s="42"/>
      <c r="D88" s="43" t="s">
        <v>49</v>
      </c>
      <c r="E88" s="34"/>
    </row>
    <row r="89" spans="2:5" ht="12.75" x14ac:dyDescent="0.2">
      <c r="B89" s="36" t="s">
        <v>41</v>
      </c>
      <c r="C89" s="42"/>
      <c r="D89" s="43" t="s">
        <v>50</v>
      </c>
      <c r="E89" s="34"/>
    </row>
    <row r="90" spans="2:5" ht="12.75" x14ac:dyDescent="0.2">
      <c r="B90" s="36" t="s">
        <v>42</v>
      </c>
      <c r="C90" s="42"/>
      <c r="D90" s="43" t="s">
        <v>51</v>
      </c>
      <c r="E90" s="34"/>
    </row>
    <row r="91" spans="2:5" ht="12.75" x14ac:dyDescent="0.2">
      <c r="B91" s="36" t="s">
        <v>43</v>
      </c>
      <c r="C91" s="42"/>
      <c r="D91" s="43" t="s">
        <v>52</v>
      </c>
      <c r="E91" s="34"/>
    </row>
    <row r="92" spans="2:5" ht="12.75" x14ac:dyDescent="0.2">
      <c r="B92" s="37" t="s">
        <v>26</v>
      </c>
      <c r="C92" s="35">
        <f>SUM(C85:C91)</f>
        <v>0</v>
      </c>
      <c r="D92" s="44" t="s">
        <v>26</v>
      </c>
      <c r="E92" s="17">
        <f>SUM(E85:E91)</f>
        <v>0</v>
      </c>
    </row>
    <row r="93" spans="2:5" ht="12.75" x14ac:dyDescent="0.2">
      <c r="B93" s="45" t="s">
        <v>53</v>
      </c>
      <c r="C93" s="1" t="str">
        <f>IF(C92=3000,"Так","Ні")</f>
        <v>Ні</v>
      </c>
      <c r="D93" s="45" t="s">
        <v>53</v>
      </c>
      <c r="E93" s="1" t="str">
        <f>IF(E92=3000,"Так","Ні")</f>
        <v>Ні</v>
      </c>
    </row>
    <row r="95" spans="2:5" ht="12.75" x14ac:dyDescent="0.2">
      <c r="B95" s="46" t="s">
        <v>61</v>
      </c>
    </row>
    <row r="96" spans="2:5" ht="12.75" x14ac:dyDescent="0.2">
      <c r="B96" s="57" t="s">
        <v>6</v>
      </c>
      <c r="C96" s="52"/>
      <c r="D96" s="58" t="s">
        <v>24</v>
      </c>
      <c r="E96" s="52"/>
    </row>
    <row r="97" spans="2:5" ht="12.75" x14ac:dyDescent="0.2">
      <c r="B97" s="39" t="s">
        <v>47</v>
      </c>
      <c r="C97" s="40" t="s">
        <v>25</v>
      </c>
      <c r="D97" s="39" t="s">
        <v>47</v>
      </c>
      <c r="E97" s="40" t="s">
        <v>25</v>
      </c>
    </row>
    <row r="98" spans="2:5" ht="12.75" x14ac:dyDescent="0.2">
      <c r="B98" s="38" t="s">
        <v>44</v>
      </c>
      <c r="C98" s="41"/>
      <c r="D98" s="38" t="s">
        <v>48</v>
      </c>
      <c r="E98" s="34"/>
    </row>
    <row r="99" spans="2:5" ht="12.75" x14ac:dyDescent="0.2">
      <c r="B99" s="38" t="s">
        <v>45</v>
      </c>
      <c r="C99" s="42"/>
      <c r="D99" s="38" t="s">
        <v>95</v>
      </c>
      <c r="E99" s="34"/>
    </row>
    <row r="100" spans="2:5" ht="12.75" x14ac:dyDescent="0.2">
      <c r="B100" s="36" t="s">
        <v>98</v>
      </c>
      <c r="C100" s="42"/>
      <c r="D100" s="38" t="s">
        <v>96</v>
      </c>
      <c r="E100" s="34"/>
    </row>
    <row r="101" spans="2:5" ht="12.75" x14ac:dyDescent="0.2">
      <c r="B101" s="36" t="s">
        <v>40</v>
      </c>
      <c r="C101" s="42"/>
      <c r="D101" s="43" t="s">
        <v>49</v>
      </c>
      <c r="E101" s="34"/>
    </row>
    <row r="102" spans="2:5" ht="12.75" x14ac:dyDescent="0.2">
      <c r="B102" s="36" t="s">
        <v>41</v>
      </c>
      <c r="C102" s="42"/>
      <c r="D102" s="43" t="s">
        <v>50</v>
      </c>
      <c r="E102" s="34"/>
    </row>
    <row r="103" spans="2:5" ht="12.75" x14ac:dyDescent="0.2">
      <c r="B103" s="36" t="s">
        <v>42</v>
      </c>
      <c r="C103" s="42"/>
      <c r="D103" s="43" t="s">
        <v>51</v>
      </c>
      <c r="E103" s="34"/>
    </row>
    <row r="104" spans="2:5" ht="12.75" x14ac:dyDescent="0.2">
      <c r="B104" s="36" t="s">
        <v>43</v>
      </c>
      <c r="C104" s="42"/>
      <c r="D104" s="43" t="s">
        <v>52</v>
      </c>
      <c r="E104" s="34"/>
    </row>
    <row r="105" spans="2:5" ht="12.75" x14ac:dyDescent="0.2">
      <c r="B105" s="37" t="s">
        <v>26</v>
      </c>
      <c r="C105" s="35">
        <f>SUM(C98:C104)</f>
        <v>0</v>
      </c>
      <c r="D105" s="44" t="s">
        <v>26</v>
      </c>
      <c r="E105" s="17">
        <f>SUM(E98:E104)</f>
        <v>0</v>
      </c>
    </row>
    <row r="106" spans="2:5" ht="12.75" x14ac:dyDescent="0.2">
      <c r="B106" s="45" t="s">
        <v>53</v>
      </c>
      <c r="C106" s="1" t="str">
        <f>IF(C105=1000,"Так","Ні")</f>
        <v>Ні</v>
      </c>
      <c r="D106" s="45" t="s">
        <v>53</v>
      </c>
      <c r="E106" s="1" t="str">
        <f>IF(E105=1000,"Так","Ні")</f>
        <v>Ні</v>
      </c>
    </row>
  </sheetData>
  <sheetProtection algorithmName="SHA-512" hashValue="xXe3BaEQjd/oLXusjT0r8shuWwq8rc/Gtkh7x0BIbIJLDzWWn4XLXh0nfVuZVhQMft0rIEUvRrcmJa9FrRu2Ow==" saltValue="MkWTHjR6zSfTK0xLYgRVKA==" spinCount="100000" sheet="1" objects="1" scenarios="1"/>
  <mergeCells count="16">
    <mergeCell ref="B96:C96"/>
    <mergeCell ref="D96:E96"/>
    <mergeCell ref="B44:C44"/>
    <mergeCell ref="B57:C57"/>
    <mergeCell ref="D57:E57"/>
    <mergeCell ref="B70:C70"/>
    <mergeCell ref="D70:E70"/>
    <mergeCell ref="B83:C83"/>
    <mergeCell ref="D83:E83"/>
    <mergeCell ref="D44:E44"/>
    <mergeCell ref="B5:C5"/>
    <mergeCell ref="D5:E5"/>
    <mergeCell ref="B18:C18"/>
    <mergeCell ref="D18:E18"/>
    <mergeCell ref="B31:C31"/>
    <mergeCell ref="D31:E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9"/>
  <sheetViews>
    <sheetView showGridLines="0" showRowColHeaders="0" zoomScale="120" zoomScaleNormal="120" workbookViewId="0">
      <selection activeCell="F10" sqref="F10"/>
    </sheetView>
  </sheetViews>
  <sheetFormatPr defaultColWidth="14.42578125" defaultRowHeight="15.75" customHeight="1" x14ac:dyDescent="0.2"/>
  <cols>
    <col min="1" max="1" width="3.28515625" style="3" customWidth="1"/>
    <col min="2" max="2" width="36.7109375" style="3" customWidth="1"/>
    <col min="3" max="3" width="11.7109375" style="3" customWidth="1"/>
    <col min="4" max="4" width="28.85546875" style="3" customWidth="1"/>
    <col min="5" max="16384" width="14.42578125" style="3"/>
  </cols>
  <sheetData>
    <row r="1" spans="2:5" ht="21" customHeight="1" x14ac:dyDescent="0.25">
      <c r="B1" s="19" t="s">
        <v>62</v>
      </c>
      <c r="C1" s="20" t="s">
        <v>38</v>
      </c>
    </row>
    <row r="2" spans="2:5" ht="12.75" x14ac:dyDescent="0.2">
      <c r="C2" s="28" t="s">
        <v>39</v>
      </c>
    </row>
    <row r="3" spans="2:5" ht="8.25" customHeight="1" x14ac:dyDescent="0.2"/>
    <row r="4" spans="2:5" ht="12.75" x14ac:dyDescent="0.2">
      <c r="B4" s="50" t="s">
        <v>105</v>
      </c>
    </row>
    <row r="5" spans="2:5" ht="12.75" x14ac:dyDescent="0.2">
      <c r="B5" s="57" t="s">
        <v>6</v>
      </c>
      <c r="C5" s="52"/>
      <c r="D5" s="58" t="s">
        <v>24</v>
      </c>
      <c r="E5" s="52"/>
    </row>
    <row r="6" spans="2:5" ht="12.75" x14ac:dyDescent="0.2">
      <c r="B6" s="39" t="s">
        <v>47</v>
      </c>
      <c r="C6" s="40" t="s">
        <v>25</v>
      </c>
      <c r="D6" s="39" t="s">
        <v>47</v>
      </c>
      <c r="E6" s="40" t="s">
        <v>25</v>
      </c>
    </row>
    <row r="7" spans="2:5" ht="12.75" x14ac:dyDescent="0.2">
      <c r="B7" s="38" t="s">
        <v>44</v>
      </c>
      <c r="C7" s="41"/>
      <c r="D7" s="38" t="s">
        <v>48</v>
      </c>
      <c r="E7" s="34"/>
    </row>
    <row r="8" spans="2:5" ht="12.75" x14ac:dyDescent="0.2">
      <c r="B8" s="38" t="s">
        <v>45</v>
      </c>
      <c r="C8" s="42"/>
      <c r="D8" s="38" t="s">
        <v>95</v>
      </c>
      <c r="E8" s="34"/>
    </row>
    <row r="9" spans="2:5" ht="12.75" x14ac:dyDescent="0.2">
      <c r="B9" s="36" t="s">
        <v>46</v>
      </c>
      <c r="C9" s="42"/>
      <c r="D9" s="38" t="s">
        <v>96</v>
      </c>
      <c r="E9" s="34"/>
    </row>
    <row r="10" spans="2:5" ht="12.75" x14ac:dyDescent="0.2">
      <c r="B10" s="36" t="s">
        <v>40</v>
      </c>
      <c r="C10" s="42"/>
      <c r="D10" s="43" t="s">
        <v>49</v>
      </c>
      <c r="E10" s="34"/>
    </row>
    <row r="11" spans="2:5" ht="12.75" x14ac:dyDescent="0.2">
      <c r="B11" s="36" t="s">
        <v>41</v>
      </c>
      <c r="C11" s="42"/>
      <c r="D11" s="43" t="s">
        <v>50</v>
      </c>
      <c r="E11" s="34"/>
    </row>
    <row r="12" spans="2:5" ht="12.75" x14ac:dyDescent="0.2">
      <c r="B12" s="36" t="s">
        <v>42</v>
      </c>
      <c r="C12" s="42"/>
      <c r="D12" s="43" t="s">
        <v>51</v>
      </c>
      <c r="E12" s="34"/>
    </row>
    <row r="13" spans="2:5" ht="12.75" x14ac:dyDescent="0.2">
      <c r="B13" s="36" t="s">
        <v>43</v>
      </c>
      <c r="C13" s="42"/>
      <c r="D13" s="43" t="s">
        <v>52</v>
      </c>
      <c r="E13" s="34"/>
    </row>
    <row r="14" spans="2:5" ht="12.75" x14ac:dyDescent="0.2">
      <c r="B14" s="37" t="s">
        <v>26</v>
      </c>
      <c r="C14" s="35">
        <f>SUM(C7:C13)</f>
        <v>0</v>
      </c>
      <c r="D14" s="44" t="s">
        <v>26</v>
      </c>
      <c r="E14" s="17">
        <f>SUM(E7:E13)</f>
        <v>0</v>
      </c>
    </row>
    <row r="15" spans="2:5" ht="12.75" x14ac:dyDescent="0.2">
      <c r="B15" s="45" t="s">
        <v>53</v>
      </c>
      <c r="C15" s="1" t="str">
        <f>IF(C14=0,"Так","Ні")</f>
        <v>Так</v>
      </c>
      <c r="D15" s="45" t="s">
        <v>53</v>
      </c>
      <c r="E15" s="1" t="str">
        <f>IF(E14=0,"Так","Ні")</f>
        <v>Так</v>
      </c>
    </row>
    <row r="16" spans="2:5" ht="12.75" x14ac:dyDescent="0.2"/>
    <row r="17" spans="2:5" ht="12.75" x14ac:dyDescent="0.2">
      <c r="B17" s="46" t="s">
        <v>65</v>
      </c>
    </row>
    <row r="18" spans="2:5" ht="12.75" x14ac:dyDescent="0.2">
      <c r="B18" s="57" t="s">
        <v>6</v>
      </c>
      <c r="C18" s="52"/>
      <c r="D18" s="58" t="s">
        <v>24</v>
      </c>
      <c r="E18" s="52"/>
    </row>
    <row r="19" spans="2:5" ht="12.75" x14ac:dyDescent="0.2">
      <c r="B19" s="39" t="s">
        <v>47</v>
      </c>
      <c r="C19" s="40" t="s">
        <v>25</v>
      </c>
      <c r="D19" s="39" t="s">
        <v>47</v>
      </c>
      <c r="E19" s="40" t="s">
        <v>25</v>
      </c>
    </row>
    <row r="20" spans="2:5" ht="12.75" x14ac:dyDescent="0.2">
      <c r="B20" s="38" t="s">
        <v>44</v>
      </c>
      <c r="C20" s="41"/>
      <c r="D20" s="38" t="s">
        <v>48</v>
      </c>
      <c r="E20" s="34"/>
    </row>
    <row r="21" spans="2:5" ht="12.75" x14ac:dyDescent="0.2">
      <c r="B21" s="38" t="s">
        <v>45</v>
      </c>
      <c r="C21" s="42"/>
      <c r="D21" s="38" t="s">
        <v>95</v>
      </c>
      <c r="E21" s="34"/>
    </row>
    <row r="22" spans="2:5" ht="12.75" x14ac:dyDescent="0.2">
      <c r="B22" s="36" t="s">
        <v>46</v>
      </c>
      <c r="C22" s="42"/>
      <c r="D22" s="38" t="s">
        <v>96</v>
      </c>
      <c r="E22" s="34"/>
    </row>
    <row r="23" spans="2:5" ht="12.75" x14ac:dyDescent="0.2">
      <c r="B23" s="36" t="s">
        <v>40</v>
      </c>
      <c r="C23" s="42"/>
      <c r="D23" s="43" t="s">
        <v>49</v>
      </c>
      <c r="E23" s="34"/>
    </row>
    <row r="24" spans="2:5" ht="12.75" x14ac:dyDescent="0.2">
      <c r="B24" s="36" t="s">
        <v>41</v>
      </c>
      <c r="C24" s="42"/>
      <c r="D24" s="43" t="s">
        <v>50</v>
      </c>
      <c r="E24" s="34"/>
    </row>
    <row r="25" spans="2:5" ht="12.75" x14ac:dyDescent="0.2">
      <c r="B25" s="36" t="s">
        <v>42</v>
      </c>
      <c r="C25" s="42"/>
      <c r="D25" s="43" t="s">
        <v>51</v>
      </c>
      <c r="E25" s="34"/>
    </row>
    <row r="26" spans="2:5" ht="12.75" x14ac:dyDescent="0.2">
      <c r="B26" s="36" t="s">
        <v>43</v>
      </c>
      <c r="C26" s="42"/>
      <c r="D26" s="43" t="s">
        <v>52</v>
      </c>
      <c r="E26" s="34"/>
    </row>
    <row r="27" spans="2:5" ht="12.75" x14ac:dyDescent="0.2">
      <c r="B27" s="37" t="s">
        <v>26</v>
      </c>
      <c r="C27" s="35">
        <f>SUM(C20:C26)</f>
        <v>0</v>
      </c>
      <c r="D27" s="44" t="s">
        <v>26</v>
      </c>
      <c r="E27" s="17">
        <f>SUM(E20:E26)</f>
        <v>0</v>
      </c>
    </row>
    <row r="28" spans="2:5" ht="12.75" x14ac:dyDescent="0.2">
      <c r="B28" s="45" t="s">
        <v>53</v>
      </c>
      <c r="C28" s="1" t="str">
        <f>IF(C27=10000,"Так","Ні")</f>
        <v>Ні</v>
      </c>
      <c r="D28" s="45" t="s">
        <v>53</v>
      </c>
      <c r="E28" s="1" t="str">
        <f>IF(E27=10000,"Так","Ні")</f>
        <v>Ні</v>
      </c>
    </row>
    <row r="30" spans="2:5" ht="12.75" x14ac:dyDescent="0.2">
      <c r="B30" s="46" t="s">
        <v>66</v>
      </c>
    </row>
    <row r="31" spans="2:5" ht="12.75" x14ac:dyDescent="0.2">
      <c r="B31" s="57" t="s">
        <v>6</v>
      </c>
      <c r="C31" s="52"/>
      <c r="D31" s="58" t="s">
        <v>24</v>
      </c>
      <c r="E31" s="52"/>
    </row>
    <row r="32" spans="2:5" ht="12.75" x14ac:dyDescent="0.2">
      <c r="B32" s="39" t="s">
        <v>47</v>
      </c>
      <c r="C32" s="40" t="s">
        <v>25</v>
      </c>
      <c r="D32" s="39" t="s">
        <v>47</v>
      </c>
      <c r="E32" s="40" t="s">
        <v>25</v>
      </c>
    </row>
    <row r="33" spans="2:5" ht="12.75" x14ac:dyDescent="0.2">
      <c r="B33" s="38" t="s">
        <v>44</v>
      </c>
      <c r="C33" s="41"/>
      <c r="D33" s="38" t="s">
        <v>48</v>
      </c>
      <c r="E33" s="34"/>
    </row>
    <row r="34" spans="2:5" ht="12.75" x14ac:dyDescent="0.2">
      <c r="B34" s="38" t="s">
        <v>45</v>
      </c>
      <c r="C34" s="42"/>
      <c r="D34" s="38" t="s">
        <v>95</v>
      </c>
      <c r="E34" s="34"/>
    </row>
    <row r="35" spans="2:5" ht="12.75" x14ac:dyDescent="0.2">
      <c r="B35" s="36" t="s">
        <v>46</v>
      </c>
      <c r="C35" s="42"/>
      <c r="D35" s="38" t="s">
        <v>96</v>
      </c>
      <c r="E35" s="34"/>
    </row>
    <row r="36" spans="2:5" ht="12.75" x14ac:dyDescent="0.2">
      <c r="B36" s="36" t="s">
        <v>40</v>
      </c>
      <c r="C36" s="42"/>
      <c r="D36" s="43" t="s">
        <v>49</v>
      </c>
      <c r="E36" s="34"/>
    </row>
    <row r="37" spans="2:5" ht="12.75" x14ac:dyDescent="0.2">
      <c r="B37" s="36" t="s">
        <v>41</v>
      </c>
      <c r="C37" s="42"/>
      <c r="D37" s="43" t="s">
        <v>50</v>
      </c>
      <c r="E37" s="34"/>
    </row>
    <row r="38" spans="2:5" ht="12.75" x14ac:dyDescent="0.2">
      <c r="B38" s="36" t="s">
        <v>42</v>
      </c>
      <c r="C38" s="42"/>
      <c r="D38" s="43" t="s">
        <v>51</v>
      </c>
      <c r="E38" s="34"/>
    </row>
    <row r="39" spans="2:5" ht="12.75" x14ac:dyDescent="0.2">
      <c r="B39" s="36" t="s">
        <v>43</v>
      </c>
      <c r="C39" s="42"/>
      <c r="D39" s="43" t="s">
        <v>52</v>
      </c>
      <c r="E39" s="34"/>
    </row>
    <row r="40" spans="2:5" ht="12.75" x14ac:dyDescent="0.2">
      <c r="B40" s="37" t="s">
        <v>26</v>
      </c>
      <c r="C40" s="35">
        <f>SUM(C33:C39)</f>
        <v>0</v>
      </c>
      <c r="D40" s="44" t="s">
        <v>26</v>
      </c>
      <c r="E40" s="17">
        <f>SUM(E33:E39)</f>
        <v>0</v>
      </c>
    </row>
    <row r="41" spans="2:5" ht="12.75" x14ac:dyDescent="0.2">
      <c r="B41" s="45" t="s">
        <v>53</v>
      </c>
      <c r="C41" s="1" t="str">
        <f>IF(C40=10000,"Так","Ні")</f>
        <v>Ні</v>
      </c>
      <c r="D41" s="45" t="s">
        <v>53</v>
      </c>
      <c r="E41" s="1" t="str">
        <f>IF(E40=10000,"Так","Ні")</f>
        <v>Ні</v>
      </c>
    </row>
    <row r="43" spans="2:5" ht="17.25" customHeight="1" x14ac:dyDescent="0.2">
      <c r="B43" s="46" t="s">
        <v>67</v>
      </c>
    </row>
    <row r="44" spans="2:5" ht="12.75" x14ac:dyDescent="0.2">
      <c r="B44" s="57" t="s">
        <v>6</v>
      </c>
      <c r="C44" s="52"/>
      <c r="D44" s="58" t="s">
        <v>24</v>
      </c>
      <c r="E44" s="52"/>
    </row>
    <row r="45" spans="2:5" ht="12.75" x14ac:dyDescent="0.2">
      <c r="B45" s="39" t="s">
        <v>47</v>
      </c>
      <c r="C45" s="40" t="s">
        <v>25</v>
      </c>
      <c r="D45" s="39" t="s">
        <v>47</v>
      </c>
      <c r="E45" s="40" t="s">
        <v>25</v>
      </c>
    </row>
    <row r="46" spans="2:5" ht="12.75" x14ac:dyDescent="0.2">
      <c r="B46" s="38" t="s">
        <v>44</v>
      </c>
      <c r="C46" s="41"/>
      <c r="D46" s="38" t="s">
        <v>48</v>
      </c>
      <c r="E46" s="34"/>
    </row>
    <row r="47" spans="2:5" ht="12.75" x14ac:dyDescent="0.2">
      <c r="B47" s="38" t="s">
        <v>45</v>
      </c>
      <c r="C47" s="42"/>
      <c r="D47" s="38" t="s">
        <v>95</v>
      </c>
      <c r="E47" s="34"/>
    </row>
    <row r="48" spans="2:5" ht="12.75" x14ac:dyDescent="0.2">
      <c r="B48" s="36" t="s">
        <v>46</v>
      </c>
      <c r="C48" s="42"/>
      <c r="D48" s="38" t="s">
        <v>96</v>
      </c>
      <c r="E48" s="34"/>
    </row>
    <row r="49" spans="2:5" ht="12.75" x14ac:dyDescent="0.2">
      <c r="B49" s="36" t="s">
        <v>40</v>
      </c>
      <c r="C49" s="42"/>
      <c r="D49" s="43" t="s">
        <v>49</v>
      </c>
      <c r="E49" s="34"/>
    </row>
    <row r="50" spans="2:5" ht="12.75" x14ac:dyDescent="0.2">
      <c r="B50" s="36" t="s">
        <v>41</v>
      </c>
      <c r="C50" s="42"/>
      <c r="D50" s="43" t="s">
        <v>50</v>
      </c>
      <c r="E50" s="34"/>
    </row>
    <row r="51" spans="2:5" ht="12.75" x14ac:dyDescent="0.2">
      <c r="B51" s="36" t="s">
        <v>42</v>
      </c>
      <c r="C51" s="42"/>
      <c r="D51" s="43" t="s">
        <v>51</v>
      </c>
      <c r="E51" s="34"/>
    </row>
    <row r="52" spans="2:5" ht="12.75" x14ac:dyDescent="0.2">
      <c r="B52" s="36" t="s">
        <v>43</v>
      </c>
      <c r="C52" s="42"/>
      <c r="D52" s="43" t="s">
        <v>52</v>
      </c>
      <c r="E52" s="34"/>
    </row>
    <row r="53" spans="2:5" ht="12.75" x14ac:dyDescent="0.2">
      <c r="B53" s="37" t="s">
        <v>26</v>
      </c>
      <c r="C53" s="35">
        <f>SUM(C46:C52)</f>
        <v>0</v>
      </c>
      <c r="D53" s="44" t="s">
        <v>26</v>
      </c>
      <c r="E53" s="17">
        <f>SUM(E46:E52)</f>
        <v>0</v>
      </c>
    </row>
    <row r="54" spans="2:5" ht="12.75" x14ac:dyDescent="0.2">
      <c r="B54" s="45" t="s">
        <v>53</v>
      </c>
      <c r="C54" s="1" t="str">
        <f>IF(C53=10000,"Так","Ні")</f>
        <v>Ні</v>
      </c>
      <c r="D54" s="45" t="s">
        <v>53</v>
      </c>
      <c r="E54" s="1" t="str">
        <f>IF(E53=10000,"Так","Ні")</f>
        <v>Ні</v>
      </c>
    </row>
    <row r="56" spans="2:5" ht="12.75" x14ac:dyDescent="0.2">
      <c r="B56" s="46" t="s">
        <v>68</v>
      </c>
    </row>
    <row r="57" spans="2:5" ht="12.75" x14ac:dyDescent="0.2">
      <c r="B57" s="57" t="s">
        <v>6</v>
      </c>
      <c r="C57" s="52"/>
      <c r="D57" s="58" t="s">
        <v>24</v>
      </c>
      <c r="E57" s="52"/>
    </row>
    <row r="58" spans="2:5" ht="12.75" x14ac:dyDescent="0.2">
      <c r="B58" s="39" t="s">
        <v>47</v>
      </c>
      <c r="C58" s="40" t="s">
        <v>25</v>
      </c>
      <c r="D58" s="39" t="s">
        <v>47</v>
      </c>
      <c r="E58" s="40" t="s">
        <v>25</v>
      </c>
    </row>
    <row r="59" spans="2:5" ht="12.75" x14ac:dyDescent="0.2">
      <c r="B59" s="38" t="s">
        <v>44</v>
      </c>
      <c r="C59" s="41"/>
      <c r="D59" s="38" t="s">
        <v>48</v>
      </c>
      <c r="E59" s="34"/>
    </row>
    <row r="60" spans="2:5" ht="12.75" x14ac:dyDescent="0.2">
      <c r="B60" s="38" t="s">
        <v>45</v>
      </c>
      <c r="C60" s="42"/>
      <c r="D60" s="38" t="s">
        <v>95</v>
      </c>
      <c r="E60" s="34"/>
    </row>
    <row r="61" spans="2:5" ht="12.75" x14ac:dyDescent="0.2">
      <c r="B61" s="36" t="s">
        <v>46</v>
      </c>
      <c r="C61" s="42"/>
      <c r="D61" s="38" t="s">
        <v>96</v>
      </c>
      <c r="E61" s="34"/>
    </row>
    <row r="62" spans="2:5" ht="12.75" x14ac:dyDescent="0.2">
      <c r="B62" s="36" t="s">
        <v>40</v>
      </c>
      <c r="C62" s="42"/>
      <c r="D62" s="43" t="s">
        <v>49</v>
      </c>
      <c r="E62" s="34"/>
    </row>
    <row r="63" spans="2:5" ht="12.75" x14ac:dyDescent="0.2">
      <c r="B63" s="36" t="s">
        <v>41</v>
      </c>
      <c r="C63" s="42"/>
      <c r="D63" s="43" t="s">
        <v>50</v>
      </c>
      <c r="E63" s="34"/>
    </row>
    <row r="64" spans="2:5" ht="12.75" x14ac:dyDescent="0.2">
      <c r="B64" s="36" t="s">
        <v>42</v>
      </c>
      <c r="C64" s="42"/>
      <c r="D64" s="43" t="s">
        <v>51</v>
      </c>
      <c r="E64" s="34"/>
    </row>
    <row r="65" spans="2:5" ht="12.75" x14ac:dyDescent="0.2">
      <c r="B65" s="36" t="s">
        <v>43</v>
      </c>
      <c r="C65" s="42"/>
      <c r="D65" s="43" t="s">
        <v>52</v>
      </c>
      <c r="E65" s="34"/>
    </row>
    <row r="66" spans="2:5" ht="12.75" x14ac:dyDescent="0.2">
      <c r="B66" s="37" t="s">
        <v>26</v>
      </c>
      <c r="C66" s="35">
        <f>SUM(C59:C65)</f>
        <v>0</v>
      </c>
      <c r="D66" s="44" t="s">
        <v>26</v>
      </c>
      <c r="E66" s="17">
        <f>SUM(E59:E65)</f>
        <v>0</v>
      </c>
    </row>
    <row r="67" spans="2:5" ht="12.75" x14ac:dyDescent="0.2">
      <c r="B67" s="45" t="s">
        <v>53</v>
      </c>
      <c r="C67" s="1" t="str">
        <f>IF(C66=22000,"Так","Ні")</f>
        <v>Ні</v>
      </c>
      <c r="D67" s="45" t="s">
        <v>53</v>
      </c>
      <c r="E67" s="1" t="str">
        <f>IF(E66=22000,"Так","Ні")</f>
        <v>Ні</v>
      </c>
    </row>
    <row r="69" spans="2:5" ht="12.75" x14ac:dyDescent="0.2">
      <c r="B69" s="46" t="s">
        <v>69</v>
      </c>
    </row>
    <row r="70" spans="2:5" ht="12.75" x14ac:dyDescent="0.2">
      <c r="B70" s="57" t="s">
        <v>6</v>
      </c>
      <c r="C70" s="52"/>
      <c r="D70" s="58" t="s">
        <v>24</v>
      </c>
      <c r="E70" s="52"/>
    </row>
    <row r="71" spans="2:5" ht="12.75" x14ac:dyDescent="0.2">
      <c r="B71" s="39" t="s">
        <v>47</v>
      </c>
      <c r="C71" s="40" t="s">
        <v>25</v>
      </c>
      <c r="D71" s="39" t="s">
        <v>47</v>
      </c>
      <c r="E71" s="40" t="s">
        <v>25</v>
      </c>
    </row>
    <row r="72" spans="2:5" ht="12.75" x14ac:dyDescent="0.2">
      <c r="B72" s="38" t="s">
        <v>44</v>
      </c>
      <c r="C72" s="41"/>
      <c r="D72" s="38" t="s">
        <v>48</v>
      </c>
      <c r="E72" s="34"/>
    </row>
    <row r="73" spans="2:5" ht="12.75" x14ac:dyDescent="0.2">
      <c r="B73" s="38" t="s">
        <v>45</v>
      </c>
      <c r="C73" s="42"/>
      <c r="D73" s="38" t="s">
        <v>95</v>
      </c>
      <c r="E73" s="34"/>
    </row>
    <row r="74" spans="2:5" ht="12.75" x14ac:dyDescent="0.2">
      <c r="B74" s="36" t="s">
        <v>46</v>
      </c>
      <c r="C74" s="42"/>
      <c r="D74" s="38" t="s">
        <v>96</v>
      </c>
      <c r="E74" s="34"/>
    </row>
    <row r="75" spans="2:5" ht="12.75" x14ac:dyDescent="0.2">
      <c r="B75" s="36" t="s">
        <v>40</v>
      </c>
      <c r="C75" s="42"/>
      <c r="D75" s="43" t="s">
        <v>49</v>
      </c>
      <c r="E75" s="34"/>
    </row>
    <row r="76" spans="2:5" ht="12.75" x14ac:dyDescent="0.2">
      <c r="B76" s="36" t="s">
        <v>41</v>
      </c>
      <c r="C76" s="42"/>
      <c r="D76" s="43" t="s">
        <v>50</v>
      </c>
      <c r="E76" s="34"/>
    </row>
    <row r="77" spans="2:5" ht="12.75" x14ac:dyDescent="0.2">
      <c r="B77" s="36" t="s">
        <v>42</v>
      </c>
      <c r="C77" s="42"/>
      <c r="D77" s="43" t="s">
        <v>51</v>
      </c>
      <c r="E77" s="34"/>
    </row>
    <row r="78" spans="2:5" ht="12.75" x14ac:dyDescent="0.2">
      <c r="B78" s="36" t="s">
        <v>43</v>
      </c>
      <c r="C78" s="42"/>
      <c r="D78" s="43" t="s">
        <v>52</v>
      </c>
      <c r="E78" s="34"/>
    </row>
    <row r="79" spans="2:5" ht="12.75" x14ac:dyDescent="0.2">
      <c r="B79" s="37" t="s">
        <v>26</v>
      </c>
      <c r="C79" s="35">
        <f>SUM(C72:C78)</f>
        <v>0</v>
      </c>
      <c r="D79" s="44" t="s">
        <v>26</v>
      </c>
      <c r="E79" s="17">
        <f>SUM(E72:E78)</f>
        <v>0</v>
      </c>
    </row>
    <row r="80" spans="2:5" ht="12.75" x14ac:dyDescent="0.2">
      <c r="B80" s="45" t="s">
        <v>53</v>
      </c>
      <c r="C80" s="1" t="str">
        <f>IF(C79=14000,"Так","Ні")</f>
        <v>Ні</v>
      </c>
      <c r="D80" s="45" t="s">
        <v>53</v>
      </c>
      <c r="E80" s="1" t="str">
        <f>IF(E79=14000,"Так","Ні")</f>
        <v>Ні</v>
      </c>
    </row>
    <row r="82" spans="2:5" ht="12.75" x14ac:dyDescent="0.2">
      <c r="B82" s="46" t="s">
        <v>70</v>
      </c>
    </row>
    <row r="83" spans="2:5" ht="12.75" x14ac:dyDescent="0.2">
      <c r="B83" s="57" t="s">
        <v>6</v>
      </c>
      <c r="C83" s="52"/>
      <c r="D83" s="58" t="s">
        <v>24</v>
      </c>
      <c r="E83" s="52"/>
    </row>
    <row r="84" spans="2:5" ht="12.75" x14ac:dyDescent="0.2">
      <c r="B84" s="39" t="s">
        <v>47</v>
      </c>
      <c r="C84" s="40" t="s">
        <v>25</v>
      </c>
      <c r="D84" s="39" t="s">
        <v>47</v>
      </c>
      <c r="E84" s="40" t="s">
        <v>25</v>
      </c>
    </row>
    <row r="85" spans="2:5" ht="12.75" x14ac:dyDescent="0.2">
      <c r="B85" s="38" t="s">
        <v>44</v>
      </c>
      <c r="C85" s="41"/>
      <c r="D85" s="38" t="s">
        <v>48</v>
      </c>
      <c r="E85" s="34"/>
    </row>
    <row r="86" spans="2:5" ht="12.75" x14ac:dyDescent="0.2">
      <c r="B86" s="38" t="s">
        <v>45</v>
      </c>
      <c r="C86" s="42"/>
      <c r="D86" s="38" t="s">
        <v>95</v>
      </c>
      <c r="E86" s="34"/>
    </row>
    <row r="87" spans="2:5" ht="12.75" x14ac:dyDescent="0.2">
      <c r="B87" s="36" t="s">
        <v>46</v>
      </c>
      <c r="C87" s="42"/>
      <c r="D87" s="38" t="s">
        <v>96</v>
      </c>
      <c r="E87" s="34"/>
    </row>
    <row r="88" spans="2:5" ht="12.75" x14ac:dyDescent="0.2">
      <c r="B88" s="36" t="s">
        <v>40</v>
      </c>
      <c r="C88" s="42"/>
      <c r="D88" s="43" t="s">
        <v>49</v>
      </c>
      <c r="E88" s="34"/>
    </row>
    <row r="89" spans="2:5" ht="12.75" x14ac:dyDescent="0.2">
      <c r="B89" s="36" t="s">
        <v>41</v>
      </c>
      <c r="C89" s="42"/>
      <c r="D89" s="43" t="s">
        <v>50</v>
      </c>
      <c r="E89" s="34"/>
    </row>
    <row r="90" spans="2:5" ht="12.75" x14ac:dyDescent="0.2">
      <c r="B90" s="36" t="s">
        <v>42</v>
      </c>
      <c r="C90" s="42"/>
      <c r="D90" s="43" t="s">
        <v>51</v>
      </c>
      <c r="E90" s="34"/>
    </row>
    <row r="91" spans="2:5" ht="12.75" x14ac:dyDescent="0.2">
      <c r="B91" s="36" t="s">
        <v>43</v>
      </c>
      <c r="C91" s="42"/>
      <c r="D91" s="43" t="s">
        <v>52</v>
      </c>
      <c r="E91" s="34"/>
    </row>
    <row r="92" spans="2:5" ht="12.75" x14ac:dyDescent="0.2">
      <c r="B92" s="37" t="s">
        <v>26</v>
      </c>
      <c r="C92" s="35">
        <f>SUM(C85:C91)</f>
        <v>0</v>
      </c>
      <c r="D92" s="44" t="s">
        <v>26</v>
      </c>
      <c r="E92" s="17">
        <f>SUM(E85:E91)</f>
        <v>0</v>
      </c>
    </row>
    <row r="93" spans="2:5" ht="12.75" x14ac:dyDescent="0.2">
      <c r="B93" s="45" t="s">
        <v>53</v>
      </c>
      <c r="C93" s="1" t="str">
        <f>IF(C92=14000,"Так","Ні")</f>
        <v>Ні</v>
      </c>
      <c r="D93" s="45" t="s">
        <v>53</v>
      </c>
      <c r="E93" s="1" t="str">
        <f>IF(E92=14000,"Так","Ні")</f>
        <v>Ні</v>
      </c>
    </row>
    <row r="95" spans="2:5" ht="12.75" x14ac:dyDescent="0.2">
      <c r="B95" s="46" t="s">
        <v>71</v>
      </c>
    </row>
    <row r="96" spans="2:5" ht="12.75" x14ac:dyDescent="0.2">
      <c r="B96" s="57" t="s">
        <v>6</v>
      </c>
      <c r="C96" s="52"/>
      <c r="D96" s="58" t="s">
        <v>24</v>
      </c>
      <c r="E96" s="52"/>
    </row>
    <row r="97" spans="2:5" ht="12.75" x14ac:dyDescent="0.2">
      <c r="B97" s="39" t="s">
        <v>47</v>
      </c>
      <c r="C97" s="40" t="s">
        <v>25</v>
      </c>
      <c r="D97" s="39" t="s">
        <v>47</v>
      </c>
      <c r="E97" s="40" t="s">
        <v>25</v>
      </c>
    </row>
    <row r="98" spans="2:5" ht="12.75" x14ac:dyDescent="0.2">
      <c r="B98" s="38" t="s">
        <v>44</v>
      </c>
      <c r="C98" s="41"/>
      <c r="D98" s="38" t="s">
        <v>48</v>
      </c>
      <c r="E98" s="34"/>
    </row>
    <row r="99" spans="2:5" ht="12.75" x14ac:dyDescent="0.2">
      <c r="B99" s="38" t="s">
        <v>45</v>
      </c>
      <c r="C99" s="42"/>
      <c r="D99" s="38" t="s">
        <v>95</v>
      </c>
      <c r="E99" s="34"/>
    </row>
    <row r="100" spans="2:5" ht="12.75" x14ac:dyDescent="0.2">
      <c r="B100" s="36" t="s">
        <v>46</v>
      </c>
      <c r="C100" s="42"/>
      <c r="D100" s="38" t="s">
        <v>96</v>
      </c>
      <c r="E100" s="34"/>
    </row>
    <row r="101" spans="2:5" ht="12.75" x14ac:dyDescent="0.2">
      <c r="B101" s="36" t="s">
        <v>40</v>
      </c>
      <c r="C101" s="42"/>
      <c r="D101" s="43" t="s">
        <v>49</v>
      </c>
      <c r="E101" s="34"/>
    </row>
    <row r="102" spans="2:5" ht="12.75" x14ac:dyDescent="0.2">
      <c r="B102" s="36" t="s">
        <v>41</v>
      </c>
      <c r="C102" s="42"/>
      <c r="D102" s="43" t="s">
        <v>50</v>
      </c>
      <c r="E102" s="34"/>
    </row>
    <row r="103" spans="2:5" ht="12.75" x14ac:dyDescent="0.2">
      <c r="B103" s="36" t="s">
        <v>42</v>
      </c>
      <c r="C103" s="42"/>
      <c r="D103" s="43" t="s">
        <v>51</v>
      </c>
      <c r="E103" s="34"/>
    </row>
    <row r="104" spans="2:5" ht="12.75" x14ac:dyDescent="0.2">
      <c r="B104" s="36" t="s">
        <v>43</v>
      </c>
      <c r="C104" s="42"/>
      <c r="D104" s="43" t="s">
        <v>52</v>
      </c>
      <c r="E104" s="34"/>
    </row>
    <row r="105" spans="2:5" ht="12.75" x14ac:dyDescent="0.2">
      <c r="B105" s="37" t="s">
        <v>26</v>
      </c>
      <c r="C105" s="35">
        <f>SUM(C98:C104)</f>
        <v>0</v>
      </c>
      <c r="D105" s="44" t="s">
        <v>26</v>
      </c>
      <c r="E105" s="17">
        <f>SUM(E98:E104)</f>
        <v>0</v>
      </c>
    </row>
    <row r="106" spans="2:5" ht="12.75" x14ac:dyDescent="0.2">
      <c r="B106" s="45" t="s">
        <v>53</v>
      </c>
      <c r="C106" s="1" t="str">
        <f>IF(C105=13500,"Так","Ні")</f>
        <v>Ні</v>
      </c>
      <c r="D106" s="45" t="s">
        <v>53</v>
      </c>
      <c r="E106" s="1" t="str">
        <f>IF(E105=13500,"Так","Ні")</f>
        <v>Ні</v>
      </c>
    </row>
    <row r="108" spans="2:5" ht="12.75" x14ac:dyDescent="0.2">
      <c r="B108" s="46" t="s">
        <v>72</v>
      </c>
    </row>
    <row r="109" spans="2:5" ht="12.75" x14ac:dyDescent="0.2">
      <c r="B109" s="57" t="s">
        <v>6</v>
      </c>
      <c r="C109" s="52"/>
      <c r="D109" s="58" t="s">
        <v>24</v>
      </c>
      <c r="E109" s="52"/>
    </row>
    <row r="110" spans="2:5" ht="12.75" x14ac:dyDescent="0.2">
      <c r="B110" s="39" t="s">
        <v>47</v>
      </c>
      <c r="C110" s="40" t="s">
        <v>25</v>
      </c>
      <c r="D110" s="39" t="s">
        <v>47</v>
      </c>
      <c r="E110" s="40" t="s">
        <v>25</v>
      </c>
    </row>
    <row r="111" spans="2:5" ht="12.75" x14ac:dyDescent="0.2">
      <c r="B111" s="38" t="s">
        <v>44</v>
      </c>
      <c r="C111" s="41"/>
      <c r="D111" s="38" t="s">
        <v>48</v>
      </c>
      <c r="E111" s="34"/>
    </row>
    <row r="112" spans="2:5" ht="12.75" x14ac:dyDescent="0.2">
      <c r="B112" s="38" t="s">
        <v>45</v>
      </c>
      <c r="C112" s="42"/>
      <c r="D112" s="38" t="s">
        <v>95</v>
      </c>
      <c r="E112" s="34"/>
    </row>
    <row r="113" spans="2:5" ht="12.75" x14ac:dyDescent="0.2">
      <c r="B113" s="36" t="s">
        <v>46</v>
      </c>
      <c r="C113" s="42"/>
      <c r="D113" s="38" t="s">
        <v>96</v>
      </c>
      <c r="E113" s="34"/>
    </row>
    <row r="114" spans="2:5" ht="12.75" x14ac:dyDescent="0.2">
      <c r="B114" s="36" t="s">
        <v>40</v>
      </c>
      <c r="C114" s="42"/>
      <c r="D114" s="43" t="s">
        <v>49</v>
      </c>
      <c r="E114" s="34"/>
    </row>
    <row r="115" spans="2:5" ht="12.75" x14ac:dyDescent="0.2">
      <c r="B115" s="36" t="s">
        <v>41</v>
      </c>
      <c r="C115" s="42"/>
      <c r="D115" s="43" t="s">
        <v>50</v>
      </c>
      <c r="E115" s="34"/>
    </row>
    <row r="116" spans="2:5" ht="12.75" x14ac:dyDescent="0.2">
      <c r="B116" s="36" t="s">
        <v>42</v>
      </c>
      <c r="C116" s="42"/>
      <c r="D116" s="43" t="s">
        <v>51</v>
      </c>
      <c r="E116" s="34"/>
    </row>
    <row r="117" spans="2:5" ht="12.75" x14ac:dyDescent="0.2">
      <c r="B117" s="36" t="s">
        <v>43</v>
      </c>
      <c r="C117" s="42"/>
      <c r="D117" s="43" t="s">
        <v>52</v>
      </c>
      <c r="E117" s="34"/>
    </row>
    <row r="118" spans="2:5" ht="12.75" x14ac:dyDescent="0.2">
      <c r="B118" s="37" t="s">
        <v>26</v>
      </c>
      <c r="C118" s="35">
        <f>SUM(C111:C117)</f>
        <v>0</v>
      </c>
      <c r="D118" s="44" t="s">
        <v>26</v>
      </c>
      <c r="E118" s="17">
        <f>SUM(E111:E117)</f>
        <v>0</v>
      </c>
    </row>
    <row r="119" spans="2:5" ht="12.75" x14ac:dyDescent="0.2">
      <c r="B119" s="45" t="s">
        <v>53</v>
      </c>
      <c r="C119" s="1" t="str">
        <f>IF(C118=13500,"Так","Ні")</f>
        <v>Ні</v>
      </c>
      <c r="D119" s="45" t="s">
        <v>53</v>
      </c>
      <c r="E119" s="1" t="str">
        <f>IF(E118=13500,"Так","Ні")</f>
        <v>Ні</v>
      </c>
    </row>
  </sheetData>
  <sheetProtection algorithmName="SHA-512" hashValue="KksNlYTP327HUtY49BZsRI4JlbYyp4TetZ+FcBi6R+ww2W61TXHxt7LbVdyX2KhxdKeXoEiX5OhctTsCqTKnzA==" saltValue="r9v1zAfNL1QRgs89szh5OA==" spinCount="100000" sheet="1" objects="1" scenarios="1"/>
  <mergeCells count="18">
    <mergeCell ref="B5:C5"/>
    <mergeCell ref="D5:E5"/>
    <mergeCell ref="B18:C18"/>
    <mergeCell ref="D18:E18"/>
    <mergeCell ref="B31:C31"/>
    <mergeCell ref="D31:E31"/>
    <mergeCell ref="B96:C96"/>
    <mergeCell ref="D96:E96"/>
    <mergeCell ref="B109:C109"/>
    <mergeCell ref="D109:E109"/>
    <mergeCell ref="B44:C44"/>
    <mergeCell ref="B57:C57"/>
    <mergeCell ref="D57:E57"/>
    <mergeCell ref="D44:E44"/>
    <mergeCell ref="B70:C70"/>
    <mergeCell ref="D70:E70"/>
    <mergeCell ref="B83:C83"/>
    <mergeCell ref="D83:E8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45"/>
  <sheetViews>
    <sheetView showGridLines="0" showRowColHeaders="0" zoomScale="120" zoomScaleNormal="120" workbookViewId="0">
      <selection activeCell="F12" sqref="F12"/>
    </sheetView>
  </sheetViews>
  <sheetFormatPr defaultColWidth="14.42578125" defaultRowHeight="15.75" customHeight="1" x14ac:dyDescent="0.2"/>
  <cols>
    <col min="1" max="1" width="3.28515625" style="3" customWidth="1"/>
    <col min="2" max="2" width="36.7109375" style="3" customWidth="1"/>
    <col min="3" max="3" width="11.7109375" style="3" customWidth="1"/>
    <col min="4" max="4" width="28.85546875" style="3" customWidth="1"/>
    <col min="5" max="16384" width="14.42578125" style="3"/>
  </cols>
  <sheetData>
    <row r="1" spans="2:5" ht="21" customHeight="1" x14ac:dyDescent="0.25">
      <c r="B1" s="2" t="s">
        <v>64</v>
      </c>
      <c r="C1" s="20" t="s">
        <v>38</v>
      </c>
    </row>
    <row r="2" spans="2:5" ht="12.75" x14ac:dyDescent="0.2">
      <c r="C2" s="28" t="s">
        <v>39</v>
      </c>
    </row>
    <row r="3" spans="2:5" ht="8.25" customHeight="1" x14ac:dyDescent="0.2"/>
    <row r="4" spans="2:5" ht="12.75" x14ac:dyDescent="0.2">
      <c r="B4" s="46" t="s">
        <v>73</v>
      </c>
    </row>
    <row r="5" spans="2:5" ht="12.75" x14ac:dyDescent="0.2">
      <c r="B5" s="57" t="s">
        <v>6</v>
      </c>
      <c r="C5" s="52"/>
      <c r="D5" s="58" t="s">
        <v>24</v>
      </c>
      <c r="E5" s="52"/>
    </row>
    <row r="6" spans="2:5" ht="12.75" x14ac:dyDescent="0.2">
      <c r="B6" s="39" t="s">
        <v>47</v>
      </c>
      <c r="C6" s="40" t="s">
        <v>25</v>
      </c>
      <c r="D6" s="39" t="s">
        <v>47</v>
      </c>
      <c r="E6" s="40" t="s">
        <v>25</v>
      </c>
    </row>
    <row r="7" spans="2:5" ht="12.75" x14ac:dyDescent="0.2">
      <c r="B7" s="38" t="s">
        <v>44</v>
      </c>
      <c r="C7" s="41"/>
      <c r="D7" s="38" t="s">
        <v>48</v>
      </c>
      <c r="E7" s="34"/>
    </row>
    <row r="8" spans="2:5" ht="12.75" x14ac:dyDescent="0.2">
      <c r="B8" s="38" t="s">
        <v>45</v>
      </c>
      <c r="C8" s="42"/>
      <c r="D8" s="38" t="s">
        <v>95</v>
      </c>
      <c r="E8" s="34"/>
    </row>
    <row r="9" spans="2:5" ht="12.75" x14ac:dyDescent="0.2">
      <c r="B9" s="36" t="s">
        <v>46</v>
      </c>
      <c r="C9" s="42"/>
      <c r="D9" s="38" t="s">
        <v>96</v>
      </c>
      <c r="E9" s="34"/>
    </row>
    <row r="10" spans="2:5" ht="12.75" x14ac:dyDescent="0.2">
      <c r="B10" s="36" t="s">
        <v>40</v>
      </c>
      <c r="C10" s="42"/>
      <c r="D10" s="43" t="s">
        <v>49</v>
      </c>
      <c r="E10" s="34"/>
    </row>
    <row r="11" spans="2:5" ht="12.75" x14ac:dyDescent="0.2">
      <c r="B11" s="36" t="s">
        <v>41</v>
      </c>
      <c r="C11" s="42"/>
      <c r="D11" s="43" t="s">
        <v>50</v>
      </c>
      <c r="E11" s="34"/>
    </row>
    <row r="12" spans="2:5" ht="12.75" x14ac:dyDescent="0.2">
      <c r="B12" s="36" t="s">
        <v>42</v>
      </c>
      <c r="C12" s="42"/>
      <c r="D12" s="43" t="s">
        <v>51</v>
      </c>
      <c r="E12" s="34"/>
    </row>
    <row r="13" spans="2:5" ht="12.75" x14ac:dyDescent="0.2">
      <c r="B13" s="36" t="s">
        <v>43</v>
      </c>
      <c r="C13" s="42"/>
      <c r="D13" s="43" t="s">
        <v>52</v>
      </c>
      <c r="E13" s="34"/>
    </row>
    <row r="14" spans="2:5" ht="12.75" x14ac:dyDescent="0.2">
      <c r="B14" s="37" t="s">
        <v>26</v>
      </c>
      <c r="C14" s="35">
        <f>SUM(C7:C13)</f>
        <v>0</v>
      </c>
      <c r="D14" s="44" t="s">
        <v>26</v>
      </c>
      <c r="E14" s="17">
        <f>SUM(E7:E13)</f>
        <v>0</v>
      </c>
    </row>
    <row r="15" spans="2:5" ht="12.75" x14ac:dyDescent="0.2">
      <c r="B15" s="45" t="s">
        <v>53</v>
      </c>
      <c r="C15" s="1" t="str">
        <f>IF(C14=15000,"Так","Ні")</f>
        <v>Ні</v>
      </c>
      <c r="D15" s="45" t="s">
        <v>53</v>
      </c>
      <c r="E15" s="1" t="str">
        <f>IF(E14=15000,"Так","Ні")</f>
        <v>Ні</v>
      </c>
    </row>
    <row r="16" spans="2:5" ht="12.75" x14ac:dyDescent="0.2"/>
    <row r="17" spans="2:5" ht="15.75" customHeight="1" x14ac:dyDescent="0.2">
      <c r="B17" s="46" t="s">
        <v>74</v>
      </c>
    </row>
    <row r="18" spans="2:5" ht="12.75" x14ac:dyDescent="0.2">
      <c r="B18" s="57" t="s">
        <v>6</v>
      </c>
      <c r="C18" s="52"/>
      <c r="D18" s="58" t="s">
        <v>24</v>
      </c>
      <c r="E18" s="52"/>
    </row>
    <row r="19" spans="2:5" ht="12.75" x14ac:dyDescent="0.2">
      <c r="B19" s="39" t="s">
        <v>47</v>
      </c>
      <c r="C19" s="40" t="s">
        <v>25</v>
      </c>
      <c r="D19" s="39" t="s">
        <v>47</v>
      </c>
      <c r="E19" s="40" t="s">
        <v>25</v>
      </c>
    </row>
    <row r="20" spans="2:5" ht="12.75" x14ac:dyDescent="0.2">
      <c r="B20" s="38" t="s">
        <v>44</v>
      </c>
      <c r="C20" s="41"/>
      <c r="D20" s="38" t="s">
        <v>48</v>
      </c>
      <c r="E20" s="34"/>
    </row>
    <row r="21" spans="2:5" ht="12.75" x14ac:dyDescent="0.2">
      <c r="B21" s="38" t="s">
        <v>45</v>
      </c>
      <c r="C21" s="42"/>
      <c r="D21" s="38" t="s">
        <v>95</v>
      </c>
      <c r="E21" s="34"/>
    </row>
    <row r="22" spans="2:5" ht="12.75" x14ac:dyDescent="0.2">
      <c r="B22" s="36" t="s">
        <v>46</v>
      </c>
      <c r="C22" s="42"/>
      <c r="D22" s="38" t="s">
        <v>96</v>
      </c>
      <c r="E22" s="34"/>
    </row>
    <row r="23" spans="2:5" ht="12.75" x14ac:dyDescent="0.2">
      <c r="B23" s="36" t="s">
        <v>40</v>
      </c>
      <c r="C23" s="42"/>
      <c r="D23" s="43" t="s">
        <v>49</v>
      </c>
      <c r="E23" s="34"/>
    </row>
    <row r="24" spans="2:5" ht="12.75" x14ac:dyDescent="0.2">
      <c r="B24" s="36" t="s">
        <v>41</v>
      </c>
      <c r="C24" s="42"/>
      <c r="D24" s="43" t="s">
        <v>50</v>
      </c>
      <c r="E24" s="34"/>
    </row>
    <row r="25" spans="2:5" ht="12.75" x14ac:dyDescent="0.2">
      <c r="B25" s="36" t="s">
        <v>42</v>
      </c>
      <c r="C25" s="42"/>
      <c r="D25" s="43" t="s">
        <v>51</v>
      </c>
      <c r="E25" s="34"/>
    </row>
    <row r="26" spans="2:5" ht="12.75" x14ac:dyDescent="0.2">
      <c r="B26" s="36" t="s">
        <v>43</v>
      </c>
      <c r="C26" s="42"/>
      <c r="D26" s="43" t="s">
        <v>52</v>
      </c>
      <c r="E26" s="34"/>
    </row>
    <row r="27" spans="2:5" ht="12.75" x14ac:dyDescent="0.2">
      <c r="B27" s="37" t="s">
        <v>26</v>
      </c>
      <c r="C27" s="35">
        <f>SUM(C20:C26)</f>
        <v>0</v>
      </c>
      <c r="D27" s="44" t="s">
        <v>26</v>
      </c>
      <c r="E27" s="17">
        <f>SUM(E20:E26)</f>
        <v>0</v>
      </c>
    </row>
    <row r="28" spans="2:5" ht="12.75" x14ac:dyDescent="0.2">
      <c r="B28" s="45" t="s">
        <v>53</v>
      </c>
      <c r="C28" s="1" t="str">
        <f>IF(C27=20000,"Так","Ні")</f>
        <v>Ні</v>
      </c>
      <c r="D28" s="45" t="s">
        <v>53</v>
      </c>
      <c r="E28" s="1" t="str">
        <f>IF(E27=20000,"Так","Ні")</f>
        <v>Ні</v>
      </c>
    </row>
    <row r="30" spans="2:5" ht="12.75" x14ac:dyDescent="0.2">
      <c r="B30" s="46" t="s">
        <v>75</v>
      </c>
    </row>
    <row r="31" spans="2:5" ht="12.75" x14ac:dyDescent="0.2">
      <c r="B31" s="57" t="s">
        <v>6</v>
      </c>
      <c r="C31" s="52"/>
      <c r="D31" s="58" t="s">
        <v>24</v>
      </c>
      <c r="E31" s="52"/>
    </row>
    <row r="32" spans="2:5" ht="12.75" x14ac:dyDescent="0.2">
      <c r="B32" s="39" t="s">
        <v>47</v>
      </c>
      <c r="C32" s="40" t="s">
        <v>25</v>
      </c>
      <c r="D32" s="39" t="s">
        <v>47</v>
      </c>
      <c r="E32" s="40" t="s">
        <v>25</v>
      </c>
    </row>
    <row r="33" spans="2:5" ht="12.75" x14ac:dyDescent="0.2">
      <c r="B33" s="38" t="s">
        <v>44</v>
      </c>
      <c r="C33" s="41"/>
      <c r="D33" s="38" t="s">
        <v>48</v>
      </c>
      <c r="E33" s="34"/>
    </row>
    <row r="34" spans="2:5" ht="12.75" x14ac:dyDescent="0.2">
      <c r="B34" s="38" t="s">
        <v>45</v>
      </c>
      <c r="C34" s="42"/>
      <c r="D34" s="38" t="s">
        <v>95</v>
      </c>
      <c r="E34" s="34"/>
    </row>
    <row r="35" spans="2:5" ht="12.75" x14ac:dyDescent="0.2">
      <c r="B35" s="36" t="s">
        <v>46</v>
      </c>
      <c r="C35" s="42"/>
      <c r="D35" s="38" t="s">
        <v>96</v>
      </c>
      <c r="E35" s="34"/>
    </row>
    <row r="36" spans="2:5" ht="12.75" x14ac:dyDescent="0.2">
      <c r="B36" s="36" t="s">
        <v>40</v>
      </c>
      <c r="C36" s="42"/>
      <c r="D36" s="43" t="s">
        <v>49</v>
      </c>
      <c r="E36" s="34"/>
    </row>
    <row r="37" spans="2:5" ht="12.75" x14ac:dyDescent="0.2">
      <c r="B37" s="36" t="s">
        <v>41</v>
      </c>
      <c r="C37" s="42"/>
      <c r="D37" s="43" t="s">
        <v>50</v>
      </c>
      <c r="E37" s="34"/>
    </row>
    <row r="38" spans="2:5" ht="12.75" x14ac:dyDescent="0.2">
      <c r="B38" s="36" t="s">
        <v>42</v>
      </c>
      <c r="C38" s="42"/>
      <c r="D38" s="43" t="s">
        <v>51</v>
      </c>
      <c r="E38" s="34"/>
    </row>
    <row r="39" spans="2:5" ht="12.75" x14ac:dyDescent="0.2">
      <c r="B39" s="36" t="s">
        <v>43</v>
      </c>
      <c r="C39" s="42"/>
      <c r="D39" s="43" t="s">
        <v>52</v>
      </c>
      <c r="E39" s="34"/>
    </row>
    <row r="40" spans="2:5" ht="12.75" x14ac:dyDescent="0.2">
      <c r="B40" s="37" t="s">
        <v>26</v>
      </c>
      <c r="C40" s="35">
        <f>SUM(C33:C39)</f>
        <v>0</v>
      </c>
      <c r="D40" s="44" t="s">
        <v>26</v>
      </c>
      <c r="E40" s="17">
        <f>SUM(E33:E39)</f>
        <v>0</v>
      </c>
    </row>
    <row r="41" spans="2:5" ht="12.75" x14ac:dyDescent="0.2">
      <c r="B41" s="45" t="s">
        <v>53</v>
      </c>
      <c r="C41" s="1" t="str">
        <f>IF(C40=15000,"Так","Ні")</f>
        <v>Ні</v>
      </c>
      <c r="D41" s="45" t="s">
        <v>53</v>
      </c>
      <c r="E41" s="1" t="str">
        <f>IF(E40=15000,"Так","Ні")</f>
        <v>Ні</v>
      </c>
    </row>
    <row r="43" spans="2:5" ht="8.25" customHeight="1" x14ac:dyDescent="0.2">
      <c r="B43" s="46" t="s">
        <v>76</v>
      </c>
    </row>
    <row r="44" spans="2:5" ht="12.75" x14ac:dyDescent="0.2">
      <c r="B44" s="57" t="s">
        <v>6</v>
      </c>
      <c r="C44" s="52"/>
      <c r="D44" s="58" t="s">
        <v>24</v>
      </c>
      <c r="E44" s="52"/>
    </row>
    <row r="45" spans="2:5" ht="12.75" x14ac:dyDescent="0.2">
      <c r="B45" s="39" t="s">
        <v>47</v>
      </c>
      <c r="C45" s="40" t="s">
        <v>25</v>
      </c>
      <c r="D45" s="39" t="s">
        <v>47</v>
      </c>
      <c r="E45" s="40" t="s">
        <v>25</v>
      </c>
    </row>
    <row r="46" spans="2:5" ht="12.75" x14ac:dyDescent="0.2">
      <c r="B46" s="38" t="s">
        <v>44</v>
      </c>
      <c r="C46" s="41"/>
      <c r="D46" s="38" t="s">
        <v>48</v>
      </c>
      <c r="E46" s="34"/>
    </row>
    <row r="47" spans="2:5" ht="12.75" x14ac:dyDescent="0.2">
      <c r="B47" s="38" t="s">
        <v>45</v>
      </c>
      <c r="C47" s="42"/>
      <c r="D47" s="38" t="s">
        <v>95</v>
      </c>
      <c r="E47" s="34"/>
    </row>
    <row r="48" spans="2:5" ht="12.75" x14ac:dyDescent="0.2">
      <c r="B48" s="36" t="s">
        <v>46</v>
      </c>
      <c r="C48" s="42"/>
      <c r="D48" s="38" t="s">
        <v>96</v>
      </c>
      <c r="E48" s="34"/>
    </row>
    <row r="49" spans="2:5" ht="12.75" x14ac:dyDescent="0.2">
      <c r="B49" s="36" t="s">
        <v>40</v>
      </c>
      <c r="C49" s="42"/>
      <c r="D49" s="43" t="s">
        <v>49</v>
      </c>
      <c r="E49" s="34"/>
    </row>
    <row r="50" spans="2:5" ht="12.75" x14ac:dyDescent="0.2">
      <c r="B50" s="36" t="s">
        <v>41</v>
      </c>
      <c r="C50" s="42"/>
      <c r="D50" s="43" t="s">
        <v>50</v>
      </c>
      <c r="E50" s="34"/>
    </row>
    <row r="51" spans="2:5" ht="12.75" x14ac:dyDescent="0.2">
      <c r="B51" s="36" t="s">
        <v>42</v>
      </c>
      <c r="C51" s="42"/>
      <c r="D51" s="43" t="s">
        <v>51</v>
      </c>
      <c r="E51" s="34"/>
    </row>
    <row r="52" spans="2:5" ht="12.75" x14ac:dyDescent="0.2">
      <c r="B52" s="36" t="s">
        <v>43</v>
      </c>
      <c r="C52" s="42"/>
      <c r="D52" s="43" t="s">
        <v>52</v>
      </c>
      <c r="E52" s="34"/>
    </row>
    <row r="53" spans="2:5" ht="12.75" x14ac:dyDescent="0.2">
      <c r="B53" s="37" t="s">
        <v>26</v>
      </c>
      <c r="C53" s="35">
        <f>SUM(C46:C52)</f>
        <v>0</v>
      </c>
      <c r="D53" s="44" t="s">
        <v>26</v>
      </c>
      <c r="E53" s="17">
        <f>SUM(E46:E52)</f>
        <v>0</v>
      </c>
    </row>
    <row r="54" spans="2:5" ht="12.75" x14ac:dyDescent="0.2">
      <c r="B54" s="45" t="s">
        <v>53</v>
      </c>
      <c r="C54" s="1" t="str">
        <f>IF(C53=25000,"Так","Ні")</f>
        <v>Ні</v>
      </c>
      <c r="D54" s="45" t="s">
        <v>53</v>
      </c>
      <c r="E54" s="1" t="str">
        <f>IF(E53=25000,"Так","Ні")</f>
        <v>Ні</v>
      </c>
    </row>
    <row r="56" spans="2:5" ht="12.75" x14ac:dyDescent="0.2">
      <c r="B56" s="46" t="s">
        <v>77</v>
      </c>
    </row>
    <row r="57" spans="2:5" ht="12.75" x14ac:dyDescent="0.2">
      <c r="B57" s="57" t="s">
        <v>6</v>
      </c>
      <c r="C57" s="52"/>
      <c r="D57" s="58" t="s">
        <v>24</v>
      </c>
      <c r="E57" s="52"/>
    </row>
    <row r="58" spans="2:5" ht="12.75" x14ac:dyDescent="0.2">
      <c r="B58" s="39" t="s">
        <v>47</v>
      </c>
      <c r="C58" s="40" t="s">
        <v>25</v>
      </c>
      <c r="D58" s="39" t="s">
        <v>47</v>
      </c>
      <c r="E58" s="40" t="s">
        <v>25</v>
      </c>
    </row>
    <row r="59" spans="2:5" ht="12.75" x14ac:dyDescent="0.2">
      <c r="B59" s="38" t="s">
        <v>44</v>
      </c>
      <c r="C59" s="41"/>
      <c r="D59" s="38" t="s">
        <v>48</v>
      </c>
      <c r="E59" s="34"/>
    </row>
    <row r="60" spans="2:5" ht="12.75" x14ac:dyDescent="0.2">
      <c r="B60" s="38" t="s">
        <v>45</v>
      </c>
      <c r="C60" s="42"/>
      <c r="D60" s="38" t="s">
        <v>28</v>
      </c>
      <c r="E60" s="34"/>
    </row>
    <row r="61" spans="2:5" ht="12.75" x14ac:dyDescent="0.2">
      <c r="B61" s="36" t="s">
        <v>46</v>
      </c>
      <c r="C61" s="42"/>
      <c r="D61" s="38" t="s">
        <v>96</v>
      </c>
      <c r="E61" s="34"/>
    </row>
    <row r="62" spans="2:5" ht="12.75" x14ac:dyDescent="0.2">
      <c r="B62" s="36" t="s">
        <v>40</v>
      </c>
      <c r="C62" s="42"/>
      <c r="D62" s="43" t="s">
        <v>49</v>
      </c>
      <c r="E62" s="34"/>
    </row>
    <row r="63" spans="2:5" ht="12.75" x14ac:dyDescent="0.2">
      <c r="B63" s="36" t="s">
        <v>41</v>
      </c>
      <c r="C63" s="42"/>
      <c r="D63" s="43" t="s">
        <v>50</v>
      </c>
      <c r="E63" s="34"/>
    </row>
    <row r="64" spans="2:5" ht="12.75" x14ac:dyDescent="0.2">
      <c r="B64" s="36" t="s">
        <v>42</v>
      </c>
      <c r="C64" s="42"/>
      <c r="D64" s="43" t="s">
        <v>51</v>
      </c>
      <c r="E64" s="34"/>
    </row>
    <row r="65" spans="2:5" ht="12.75" x14ac:dyDescent="0.2">
      <c r="B65" s="36" t="s">
        <v>43</v>
      </c>
      <c r="C65" s="42"/>
      <c r="D65" s="43" t="s">
        <v>52</v>
      </c>
      <c r="E65" s="34"/>
    </row>
    <row r="66" spans="2:5" ht="12.75" x14ac:dyDescent="0.2">
      <c r="B66" s="37" t="s">
        <v>26</v>
      </c>
      <c r="C66" s="35">
        <f>SUM(C59:C65)</f>
        <v>0</v>
      </c>
      <c r="D66" s="44" t="s">
        <v>26</v>
      </c>
      <c r="E66" s="17">
        <f>SUM(E59:E65)</f>
        <v>0</v>
      </c>
    </row>
    <row r="67" spans="2:5" ht="12.75" x14ac:dyDescent="0.2">
      <c r="B67" s="45" t="s">
        <v>53</v>
      </c>
      <c r="C67" s="1" t="str">
        <f>IF(C66=25000,"Так","Ні")</f>
        <v>Ні</v>
      </c>
      <c r="D67" s="45" t="s">
        <v>53</v>
      </c>
      <c r="E67" s="1" t="str">
        <f>IF(E66=25000,"Так","Ні")</f>
        <v>Ні</v>
      </c>
    </row>
    <row r="69" spans="2:5" ht="12.75" x14ac:dyDescent="0.2">
      <c r="B69" s="46" t="s">
        <v>78</v>
      </c>
    </row>
    <row r="70" spans="2:5" ht="12.75" x14ac:dyDescent="0.2">
      <c r="B70" s="57" t="s">
        <v>6</v>
      </c>
      <c r="C70" s="52"/>
      <c r="D70" s="58" t="s">
        <v>24</v>
      </c>
      <c r="E70" s="52"/>
    </row>
    <row r="71" spans="2:5" ht="12.75" x14ac:dyDescent="0.2">
      <c r="B71" s="39" t="s">
        <v>47</v>
      </c>
      <c r="C71" s="40" t="s">
        <v>25</v>
      </c>
      <c r="D71" s="39" t="s">
        <v>47</v>
      </c>
      <c r="E71" s="40" t="s">
        <v>25</v>
      </c>
    </row>
    <row r="72" spans="2:5" ht="12.75" x14ac:dyDescent="0.2">
      <c r="B72" s="38" t="s">
        <v>44</v>
      </c>
      <c r="C72" s="41"/>
      <c r="D72" s="38" t="s">
        <v>48</v>
      </c>
      <c r="E72" s="34"/>
    </row>
    <row r="73" spans="2:5" ht="12.75" x14ac:dyDescent="0.2">
      <c r="B73" s="38" t="s">
        <v>45</v>
      </c>
      <c r="C73" s="42"/>
      <c r="D73" s="38" t="s">
        <v>95</v>
      </c>
      <c r="E73" s="34"/>
    </row>
    <row r="74" spans="2:5" ht="12.75" x14ac:dyDescent="0.2">
      <c r="B74" s="36" t="s">
        <v>46</v>
      </c>
      <c r="C74" s="42"/>
      <c r="D74" s="38" t="s">
        <v>96</v>
      </c>
      <c r="E74" s="34"/>
    </row>
    <row r="75" spans="2:5" ht="12.75" x14ac:dyDescent="0.2">
      <c r="B75" s="36" t="s">
        <v>40</v>
      </c>
      <c r="C75" s="42"/>
      <c r="D75" s="43" t="s">
        <v>49</v>
      </c>
      <c r="E75" s="34"/>
    </row>
    <row r="76" spans="2:5" ht="12.75" x14ac:dyDescent="0.2">
      <c r="B76" s="36" t="s">
        <v>41</v>
      </c>
      <c r="C76" s="42"/>
      <c r="D76" s="43" t="s">
        <v>50</v>
      </c>
      <c r="E76" s="34"/>
    </row>
    <row r="77" spans="2:5" ht="12.75" x14ac:dyDescent="0.2">
      <c r="B77" s="36" t="s">
        <v>42</v>
      </c>
      <c r="C77" s="42"/>
      <c r="D77" s="43" t="s">
        <v>51</v>
      </c>
      <c r="E77" s="34"/>
    </row>
    <row r="78" spans="2:5" ht="12.75" x14ac:dyDescent="0.2">
      <c r="B78" s="36" t="s">
        <v>43</v>
      </c>
      <c r="C78" s="42"/>
      <c r="D78" s="43" t="s">
        <v>52</v>
      </c>
      <c r="E78" s="34"/>
    </row>
    <row r="79" spans="2:5" ht="12.75" x14ac:dyDescent="0.2">
      <c r="B79" s="37" t="s">
        <v>26</v>
      </c>
      <c r="C79" s="35">
        <f>SUM(C72:C78)</f>
        <v>0</v>
      </c>
      <c r="D79" s="44" t="s">
        <v>26</v>
      </c>
      <c r="E79" s="17">
        <f>SUM(E72:E78)</f>
        <v>0</v>
      </c>
    </row>
    <row r="80" spans="2:5" ht="12.75" x14ac:dyDescent="0.2">
      <c r="B80" s="45" t="s">
        <v>53</v>
      </c>
      <c r="C80" s="1" t="str">
        <f>IF(C79=20000,"Так","Ні")</f>
        <v>Ні</v>
      </c>
      <c r="D80" s="45" t="s">
        <v>53</v>
      </c>
      <c r="E80" s="1" t="str">
        <f>IF(E79=20000,"Так","Ні")</f>
        <v>Ні</v>
      </c>
    </row>
    <row r="82" spans="2:5" ht="12.75" x14ac:dyDescent="0.2">
      <c r="B82" s="46" t="s">
        <v>79</v>
      </c>
    </row>
    <row r="83" spans="2:5" ht="12.75" x14ac:dyDescent="0.2">
      <c r="B83" s="57" t="s">
        <v>6</v>
      </c>
      <c r="C83" s="52"/>
      <c r="D83" s="58" t="s">
        <v>24</v>
      </c>
      <c r="E83" s="52"/>
    </row>
    <row r="84" spans="2:5" ht="12.75" x14ac:dyDescent="0.2">
      <c r="B84" s="39" t="s">
        <v>47</v>
      </c>
      <c r="C84" s="40" t="s">
        <v>25</v>
      </c>
      <c r="D84" s="39" t="s">
        <v>47</v>
      </c>
      <c r="E84" s="40" t="s">
        <v>25</v>
      </c>
    </row>
    <row r="85" spans="2:5" ht="12.75" x14ac:dyDescent="0.2">
      <c r="B85" s="38" t="s">
        <v>44</v>
      </c>
      <c r="C85" s="41"/>
      <c r="D85" s="38" t="s">
        <v>48</v>
      </c>
      <c r="E85" s="34"/>
    </row>
    <row r="86" spans="2:5" ht="12.75" x14ac:dyDescent="0.2">
      <c r="B86" s="38" t="s">
        <v>45</v>
      </c>
      <c r="C86" s="42"/>
      <c r="D86" s="38" t="s">
        <v>95</v>
      </c>
      <c r="E86" s="34"/>
    </row>
    <row r="87" spans="2:5" ht="12.75" x14ac:dyDescent="0.2">
      <c r="B87" s="36" t="s">
        <v>46</v>
      </c>
      <c r="C87" s="42"/>
      <c r="D87" s="38" t="s">
        <v>96</v>
      </c>
      <c r="E87" s="34"/>
    </row>
    <row r="88" spans="2:5" ht="12.75" x14ac:dyDescent="0.2">
      <c r="B88" s="36" t="s">
        <v>40</v>
      </c>
      <c r="C88" s="42"/>
      <c r="D88" s="43" t="s">
        <v>49</v>
      </c>
      <c r="E88" s="34"/>
    </row>
    <row r="89" spans="2:5" ht="12.75" x14ac:dyDescent="0.2">
      <c r="B89" s="36" t="s">
        <v>41</v>
      </c>
      <c r="C89" s="42"/>
      <c r="D89" s="43" t="s">
        <v>50</v>
      </c>
      <c r="E89" s="34"/>
    </row>
    <row r="90" spans="2:5" ht="12.75" x14ac:dyDescent="0.2">
      <c r="B90" s="36" t="s">
        <v>42</v>
      </c>
      <c r="C90" s="42"/>
      <c r="D90" s="43" t="s">
        <v>51</v>
      </c>
      <c r="E90" s="34"/>
    </row>
    <row r="91" spans="2:5" ht="12.75" x14ac:dyDescent="0.2">
      <c r="B91" s="36" t="s">
        <v>43</v>
      </c>
      <c r="C91" s="42"/>
      <c r="D91" s="43" t="s">
        <v>52</v>
      </c>
      <c r="E91" s="34"/>
    </row>
    <row r="92" spans="2:5" ht="12.75" x14ac:dyDescent="0.2">
      <c r="B92" s="37" t="s">
        <v>26</v>
      </c>
      <c r="C92" s="35">
        <f>SUM(C85:C91)</f>
        <v>0</v>
      </c>
      <c r="D92" s="44" t="s">
        <v>26</v>
      </c>
      <c r="E92" s="17">
        <f>SUM(E85:E91)</f>
        <v>0</v>
      </c>
    </row>
    <row r="93" spans="2:5" ht="12.75" x14ac:dyDescent="0.2">
      <c r="B93" s="45" t="s">
        <v>53</v>
      </c>
      <c r="C93" s="1" t="str">
        <f>IF(C92=20000,"Так","Ні")</f>
        <v>Ні</v>
      </c>
      <c r="D93" s="45" t="s">
        <v>53</v>
      </c>
      <c r="E93" s="1" t="str">
        <f>IF(E92=20000,"Так","Ні")</f>
        <v>Ні</v>
      </c>
    </row>
    <row r="95" spans="2:5" ht="12.75" x14ac:dyDescent="0.2">
      <c r="B95" s="46" t="s">
        <v>80</v>
      </c>
    </row>
    <row r="96" spans="2:5" ht="12.75" x14ac:dyDescent="0.2">
      <c r="B96" s="57" t="s">
        <v>6</v>
      </c>
      <c r="C96" s="52"/>
      <c r="D96" s="58" t="s">
        <v>24</v>
      </c>
      <c r="E96" s="52"/>
    </row>
    <row r="97" spans="2:5" ht="12.75" x14ac:dyDescent="0.2">
      <c r="B97" s="39" t="s">
        <v>47</v>
      </c>
      <c r="C97" s="40" t="s">
        <v>25</v>
      </c>
      <c r="D97" s="39" t="s">
        <v>47</v>
      </c>
      <c r="E97" s="40" t="s">
        <v>25</v>
      </c>
    </row>
    <row r="98" spans="2:5" ht="12.75" x14ac:dyDescent="0.2">
      <c r="B98" s="38" t="s">
        <v>44</v>
      </c>
      <c r="C98" s="41"/>
      <c r="D98" s="38" t="s">
        <v>48</v>
      </c>
      <c r="E98" s="34"/>
    </row>
    <row r="99" spans="2:5" ht="12.75" x14ac:dyDescent="0.2">
      <c r="B99" s="38" t="s">
        <v>45</v>
      </c>
      <c r="C99" s="42"/>
      <c r="D99" s="38" t="s">
        <v>28</v>
      </c>
      <c r="E99" s="34"/>
    </row>
    <row r="100" spans="2:5" ht="12.75" x14ac:dyDescent="0.2">
      <c r="B100" s="36" t="s">
        <v>46</v>
      </c>
      <c r="C100" s="42"/>
      <c r="D100" s="38" t="s">
        <v>96</v>
      </c>
      <c r="E100" s="34"/>
    </row>
    <row r="101" spans="2:5" ht="12.75" x14ac:dyDescent="0.2">
      <c r="B101" s="36" t="s">
        <v>40</v>
      </c>
      <c r="C101" s="42"/>
      <c r="D101" s="43" t="s">
        <v>49</v>
      </c>
      <c r="E101" s="34"/>
    </row>
    <row r="102" spans="2:5" ht="12.75" x14ac:dyDescent="0.2">
      <c r="B102" s="36" t="s">
        <v>41</v>
      </c>
      <c r="C102" s="42"/>
      <c r="D102" s="43" t="s">
        <v>50</v>
      </c>
      <c r="E102" s="34"/>
    </row>
    <row r="103" spans="2:5" ht="12.75" x14ac:dyDescent="0.2">
      <c r="B103" s="36" t="s">
        <v>42</v>
      </c>
      <c r="C103" s="42"/>
      <c r="D103" s="43" t="s">
        <v>51</v>
      </c>
      <c r="E103" s="34"/>
    </row>
    <row r="104" spans="2:5" ht="12.75" x14ac:dyDescent="0.2">
      <c r="B104" s="36" t="s">
        <v>43</v>
      </c>
      <c r="C104" s="42"/>
      <c r="D104" s="43" t="s">
        <v>52</v>
      </c>
      <c r="E104" s="34"/>
    </row>
    <row r="105" spans="2:5" ht="12.75" x14ac:dyDescent="0.2">
      <c r="B105" s="37" t="s">
        <v>26</v>
      </c>
      <c r="C105" s="35">
        <f>SUM(C98:C104)</f>
        <v>0</v>
      </c>
      <c r="D105" s="44" t="s">
        <v>26</v>
      </c>
      <c r="E105" s="17">
        <f>SUM(E98:E104)</f>
        <v>0</v>
      </c>
    </row>
    <row r="106" spans="2:5" ht="12.75" x14ac:dyDescent="0.2">
      <c r="B106" s="45" t="s">
        <v>53</v>
      </c>
      <c r="C106" s="1" t="str">
        <f>IF(C105=20000,"Так","Ні")</f>
        <v>Ні</v>
      </c>
      <c r="D106" s="45" t="s">
        <v>53</v>
      </c>
      <c r="E106" s="1" t="str">
        <f>IF(E105=20000,"Так","Ні")</f>
        <v>Ні</v>
      </c>
    </row>
    <row r="108" spans="2:5" ht="12.75" x14ac:dyDescent="0.2">
      <c r="B108" s="46" t="s">
        <v>81</v>
      </c>
    </row>
    <row r="109" spans="2:5" ht="12.75" x14ac:dyDescent="0.2">
      <c r="B109" s="57" t="s">
        <v>6</v>
      </c>
      <c r="C109" s="52"/>
      <c r="D109" s="58" t="s">
        <v>24</v>
      </c>
      <c r="E109" s="52"/>
    </row>
    <row r="110" spans="2:5" ht="12.75" x14ac:dyDescent="0.2">
      <c r="B110" s="39" t="s">
        <v>47</v>
      </c>
      <c r="C110" s="40" t="s">
        <v>25</v>
      </c>
      <c r="D110" s="39" t="s">
        <v>47</v>
      </c>
      <c r="E110" s="40" t="s">
        <v>25</v>
      </c>
    </row>
    <row r="111" spans="2:5" ht="12.75" x14ac:dyDescent="0.2">
      <c r="B111" s="38" t="s">
        <v>44</v>
      </c>
      <c r="C111" s="41"/>
      <c r="D111" s="38" t="s">
        <v>48</v>
      </c>
      <c r="E111" s="34"/>
    </row>
    <row r="112" spans="2:5" ht="12.75" x14ac:dyDescent="0.2">
      <c r="B112" s="38" t="s">
        <v>45</v>
      </c>
      <c r="C112" s="42"/>
      <c r="D112" s="38" t="s">
        <v>95</v>
      </c>
      <c r="E112" s="34"/>
    </row>
    <row r="113" spans="2:5" ht="12.75" x14ac:dyDescent="0.2">
      <c r="B113" s="36" t="s">
        <v>46</v>
      </c>
      <c r="C113" s="42"/>
      <c r="D113" s="38" t="s">
        <v>96</v>
      </c>
      <c r="E113" s="34"/>
    </row>
    <row r="114" spans="2:5" ht="12.75" x14ac:dyDescent="0.2">
      <c r="B114" s="36" t="s">
        <v>40</v>
      </c>
      <c r="C114" s="42"/>
      <c r="D114" s="43" t="s">
        <v>49</v>
      </c>
      <c r="E114" s="34"/>
    </row>
    <row r="115" spans="2:5" ht="12.75" x14ac:dyDescent="0.2">
      <c r="B115" s="36" t="s">
        <v>41</v>
      </c>
      <c r="C115" s="42"/>
      <c r="D115" s="43" t="s">
        <v>50</v>
      </c>
      <c r="E115" s="34"/>
    </row>
    <row r="116" spans="2:5" ht="12.75" x14ac:dyDescent="0.2">
      <c r="B116" s="36" t="s">
        <v>42</v>
      </c>
      <c r="C116" s="42"/>
      <c r="D116" s="43" t="s">
        <v>51</v>
      </c>
      <c r="E116" s="34"/>
    </row>
    <row r="117" spans="2:5" ht="12.75" x14ac:dyDescent="0.2">
      <c r="B117" s="36" t="s">
        <v>43</v>
      </c>
      <c r="C117" s="42"/>
      <c r="D117" s="43" t="s">
        <v>52</v>
      </c>
      <c r="E117" s="34"/>
    </row>
    <row r="118" spans="2:5" ht="12.75" x14ac:dyDescent="0.2">
      <c r="B118" s="37" t="s">
        <v>26</v>
      </c>
      <c r="C118" s="35">
        <f>SUM(C111:C117)</f>
        <v>0</v>
      </c>
      <c r="D118" s="44" t="s">
        <v>26</v>
      </c>
      <c r="E118" s="17">
        <f>SUM(E111:E117)</f>
        <v>0</v>
      </c>
    </row>
    <row r="119" spans="2:5" ht="12.75" x14ac:dyDescent="0.2">
      <c r="B119" s="45" t="s">
        <v>53</v>
      </c>
      <c r="C119" s="1" t="str">
        <f>IF(C118=20000,"Так","Ні")</f>
        <v>Ні</v>
      </c>
      <c r="D119" s="45" t="s">
        <v>53</v>
      </c>
      <c r="E119" s="1" t="str">
        <f>IF(E118=20000,"Так","Ні")</f>
        <v>Ні</v>
      </c>
    </row>
    <row r="121" spans="2:5" ht="12.75" x14ac:dyDescent="0.2">
      <c r="B121" s="46" t="s">
        <v>82</v>
      </c>
    </row>
    <row r="122" spans="2:5" ht="12.75" x14ac:dyDescent="0.2">
      <c r="B122" s="57" t="s">
        <v>6</v>
      </c>
      <c r="C122" s="52"/>
      <c r="D122" s="58" t="s">
        <v>24</v>
      </c>
      <c r="E122" s="52"/>
    </row>
    <row r="123" spans="2:5" ht="12.75" x14ac:dyDescent="0.2">
      <c r="B123" s="39" t="s">
        <v>47</v>
      </c>
      <c r="C123" s="40" t="s">
        <v>25</v>
      </c>
      <c r="D123" s="39" t="s">
        <v>47</v>
      </c>
      <c r="E123" s="40" t="s">
        <v>25</v>
      </c>
    </row>
    <row r="124" spans="2:5" ht="12.75" x14ac:dyDescent="0.2">
      <c r="B124" s="38" t="s">
        <v>44</v>
      </c>
      <c r="C124" s="41"/>
      <c r="D124" s="38" t="s">
        <v>48</v>
      </c>
      <c r="E124" s="34"/>
    </row>
    <row r="125" spans="2:5" ht="12.75" x14ac:dyDescent="0.2">
      <c r="B125" s="38" t="s">
        <v>45</v>
      </c>
      <c r="C125" s="42"/>
      <c r="D125" s="38" t="s">
        <v>95</v>
      </c>
      <c r="E125" s="34"/>
    </row>
    <row r="126" spans="2:5" ht="12.75" x14ac:dyDescent="0.2">
      <c r="B126" s="36" t="s">
        <v>46</v>
      </c>
      <c r="C126" s="42"/>
      <c r="D126" s="38" t="s">
        <v>96</v>
      </c>
      <c r="E126" s="34"/>
    </row>
    <row r="127" spans="2:5" ht="12.75" x14ac:dyDescent="0.2">
      <c r="B127" s="36" t="s">
        <v>40</v>
      </c>
      <c r="C127" s="42"/>
      <c r="D127" s="43" t="s">
        <v>49</v>
      </c>
      <c r="E127" s="34"/>
    </row>
    <row r="128" spans="2:5" ht="12.75" x14ac:dyDescent="0.2">
      <c r="B128" s="36" t="s">
        <v>41</v>
      </c>
      <c r="C128" s="42"/>
      <c r="D128" s="43" t="s">
        <v>50</v>
      </c>
      <c r="E128" s="34"/>
    </row>
    <row r="129" spans="2:5" ht="12.75" x14ac:dyDescent="0.2">
      <c r="B129" s="36" t="s">
        <v>42</v>
      </c>
      <c r="C129" s="42"/>
      <c r="D129" s="43" t="s">
        <v>51</v>
      </c>
      <c r="E129" s="34"/>
    </row>
    <row r="130" spans="2:5" ht="12.75" x14ac:dyDescent="0.2">
      <c r="B130" s="36" t="s">
        <v>43</v>
      </c>
      <c r="C130" s="42"/>
      <c r="D130" s="43" t="s">
        <v>52</v>
      </c>
      <c r="E130" s="34"/>
    </row>
    <row r="131" spans="2:5" ht="12.75" x14ac:dyDescent="0.2">
      <c r="B131" s="37" t="s">
        <v>26</v>
      </c>
      <c r="C131" s="35">
        <f>SUM(C124:C130)</f>
        <v>0</v>
      </c>
      <c r="D131" s="44" t="s">
        <v>26</v>
      </c>
      <c r="E131" s="17">
        <f>SUM(E124:E130)</f>
        <v>0</v>
      </c>
    </row>
    <row r="132" spans="2:5" ht="12.75" x14ac:dyDescent="0.2">
      <c r="B132" s="45" t="s">
        <v>53</v>
      </c>
      <c r="C132" s="1" t="str">
        <f>IF(C131=20000,"Так","Ні")</f>
        <v>Ні</v>
      </c>
      <c r="D132" s="45" t="s">
        <v>53</v>
      </c>
      <c r="E132" s="1" t="str">
        <f>IF(E131=20000,"Так","Ні")</f>
        <v>Ні</v>
      </c>
    </row>
    <row r="134" spans="2:5" ht="12.75" x14ac:dyDescent="0.2">
      <c r="B134" s="46" t="s">
        <v>83</v>
      </c>
    </row>
    <row r="135" spans="2:5" ht="12.75" x14ac:dyDescent="0.2">
      <c r="B135" s="57" t="s">
        <v>6</v>
      </c>
      <c r="C135" s="52"/>
      <c r="D135" s="58" t="s">
        <v>24</v>
      </c>
      <c r="E135" s="52"/>
    </row>
    <row r="136" spans="2:5" ht="12.75" x14ac:dyDescent="0.2">
      <c r="B136" s="39" t="s">
        <v>47</v>
      </c>
      <c r="C136" s="40" t="s">
        <v>25</v>
      </c>
      <c r="D136" s="39" t="s">
        <v>47</v>
      </c>
      <c r="E136" s="40" t="s">
        <v>25</v>
      </c>
    </row>
    <row r="137" spans="2:5" ht="12.75" x14ac:dyDescent="0.2">
      <c r="B137" s="38" t="s">
        <v>44</v>
      </c>
      <c r="C137" s="41"/>
      <c r="D137" s="38" t="s">
        <v>48</v>
      </c>
      <c r="E137" s="34"/>
    </row>
    <row r="138" spans="2:5" ht="12.75" x14ac:dyDescent="0.2">
      <c r="B138" s="38" t="s">
        <v>45</v>
      </c>
      <c r="C138" s="42"/>
      <c r="D138" s="38" t="s">
        <v>95</v>
      </c>
      <c r="E138" s="34"/>
    </row>
    <row r="139" spans="2:5" ht="12.75" x14ac:dyDescent="0.2">
      <c r="B139" s="36" t="s">
        <v>46</v>
      </c>
      <c r="C139" s="42"/>
      <c r="D139" s="38" t="s">
        <v>96</v>
      </c>
      <c r="E139" s="34"/>
    </row>
    <row r="140" spans="2:5" ht="12.75" x14ac:dyDescent="0.2">
      <c r="B140" s="36" t="s">
        <v>40</v>
      </c>
      <c r="C140" s="42"/>
      <c r="D140" s="43" t="s">
        <v>49</v>
      </c>
      <c r="E140" s="34"/>
    </row>
    <row r="141" spans="2:5" ht="12.75" x14ac:dyDescent="0.2">
      <c r="B141" s="36" t="s">
        <v>41</v>
      </c>
      <c r="C141" s="42"/>
      <c r="D141" s="43" t="s">
        <v>50</v>
      </c>
      <c r="E141" s="34"/>
    </row>
    <row r="142" spans="2:5" ht="12.75" x14ac:dyDescent="0.2">
      <c r="B142" s="36" t="s">
        <v>42</v>
      </c>
      <c r="C142" s="42"/>
      <c r="D142" s="43" t="s">
        <v>51</v>
      </c>
      <c r="E142" s="34"/>
    </row>
    <row r="143" spans="2:5" ht="12.75" x14ac:dyDescent="0.2">
      <c r="B143" s="36" t="s">
        <v>43</v>
      </c>
      <c r="C143" s="42"/>
      <c r="D143" s="43" t="s">
        <v>52</v>
      </c>
      <c r="E143" s="34"/>
    </row>
    <row r="144" spans="2:5" ht="12.75" x14ac:dyDescent="0.2">
      <c r="B144" s="37" t="s">
        <v>26</v>
      </c>
      <c r="C144" s="35">
        <f>SUM(C137:C143)</f>
        <v>0</v>
      </c>
      <c r="D144" s="44" t="s">
        <v>26</v>
      </c>
      <c r="E144" s="17">
        <f>SUM(E137:E143)</f>
        <v>0</v>
      </c>
    </row>
    <row r="145" spans="2:5" ht="12.75" x14ac:dyDescent="0.2">
      <c r="B145" s="45" t="s">
        <v>53</v>
      </c>
      <c r="C145" s="1" t="str">
        <f>IF(C144=19500,"Так","Ні")</f>
        <v>Ні</v>
      </c>
      <c r="D145" s="45" t="s">
        <v>53</v>
      </c>
      <c r="E145" s="1" t="str">
        <f>IF(E144=19500,"Так","Ні")</f>
        <v>Ні</v>
      </c>
    </row>
  </sheetData>
  <sheetProtection algorithmName="SHA-512" hashValue="CGkPi7lXIZq6128zVmx6/5QoEMSXk/X00VlzF6nwAnfcJyMTtZ7ZnAW6mfIDzF978dYJf1xveFpw82Err/MdUA==" saltValue="4cWoqU83QHUlTs/mmK6PrQ==" spinCount="100000" sheet="1" objects="1" scenarios="1"/>
  <mergeCells count="22">
    <mergeCell ref="B5:C5"/>
    <mergeCell ref="D5:E5"/>
    <mergeCell ref="B31:C31"/>
    <mergeCell ref="D31:E31"/>
    <mergeCell ref="B18:C18"/>
    <mergeCell ref="D18:E18"/>
    <mergeCell ref="D70:E70"/>
    <mergeCell ref="D83:E83"/>
    <mergeCell ref="B44:C44"/>
    <mergeCell ref="B57:C57"/>
    <mergeCell ref="D57:E57"/>
    <mergeCell ref="D44:E44"/>
    <mergeCell ref="B70:C70"/>
    <mergeCell ref="B135:C135"/>
    <mergeCell ref="D135:E135"/>
    <mergeCell ref="B83:C83"/>
    <mergeCell ref="B96:C96"/>
    <mergeCell ref="D96:E96"/>
    <mergeCell ref="B109:C109"/>
    <mergeCell ref="D109:E109"/>
    <mergeCell ref="B122:C122"/>
    <mergeCell ref="D122:E1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45"/>
  <sheetViews>
    <sheetView showGridLines="0" showRowColHeaders="0" zoomScale="120" zoomScaleNormal="120" workbookViewId="0">
      <selection activeCell="F10" sqref="F10"/>
    </sheetView>
  </sheetViews>
  <sheetFormatPr defaultColWidth="14.42578125" defaultRowHeight="15.75" customHeight="1" x14ac:dyDescent="0.2"/>
  <cols>
    <col min="1" max="1" width="3.28515625" style="3" customWidth="1"/>
    <col min="2" max="2" width="36.7109375" style="3" customWidth="1"/>
    <col min="3" max="3" width="11.7109375" style="3" customWidth="1"/>
    <col min="4" max="4" width="28.85546875" style="3" customWidth="1"/>
    <col min="5" max="16384" width="14.42578125" style="3"/>
  </cols>
  <sheetData>
    <row r="1" spans="2:5" ht="21" customHeight="1" x14ac:dyDescent="0.25">
      <c r="B1" s="2" t="s">
        <v>63</v>
      </c>
      <c r="C1" s="20" t="s">
        <v>38</v>
      </c>
    </row>
    <row r="2" spans="2:5" ht="12.75" x14ac:dyDescent="0.2">
      <c r="C2" s="28" t="s">
        <v>39</v>
      </c>
    </row>
    <row r="3" spans="2:5" ht="8.25" customHeight="1" x14ac:dyDescent="0.2"/>
    <row r="4" spans="2:5" ht="12.75" x14ac:dyDescent="0.2">
      <c r="B4" s="46" t="s">
        <v>84</v>
      </c>
    </row>
    <row r="5" spans="2:5" ht="12.75" x14ac:dyDescent="0.2">
      <c r="B5" s="57" t="s">
        <v>6</v>
      </c>
      <c r="C5" s="52"/>
      <c r="D5" s="58" t="s">
        <v>24</v>
      </c>
      <c r="E5" s="52"/>
    </row>
    <row r="6" spans="2:5" ht="12.75" x14ac:dyDescent="0.2">
      <c r="B6" s="39" t="s">
        <v>47</v>
      </c>
      <c r="C6" s="40" t="s">
        <v>25</v>
      </c>
      <c r="D6" s="39" t="s">
        <v>47</v>
      </c>
      <c r="E6" s="40" t="s">
        <v>25</v>
      </c>
    </row>
    <row r="7" spans="2:5" ht="12.75" x14ac:dyDescent="0.2">
      <c r="B7" s="38" t="s">
        <v>44</v>
      </c>
      <c r="C7" s="41"/>
      <c r="D7" s="38" t="s">
        <v>48</v>
      </c>
      <c r="E7" s="34"/>
    </row>
    <row r="8" spans="2:5" ht="12.75" x14ac:dyDescent="0.2">
      <c r="B8" s="38" t="s">
        <v>99</v>
      </c>
      <c r="C8" s="42"/>
      <c r="D8" s="38" t="s">
        <v>95</v>
      </c>
      <c r="E8" s="34"/>
    </row>
    <row r="9" spans="2:5" ht="12.75" x14ac:dyDescent="0.2">
      <c r="B9" s="36" t="s">
        <v>100</v>
      </c>
      <c r="C9" s="42"/>
      <c r="D9" s="38" t="s">
        <v>96</v>
      </c>
      <c r="E9" s="34"/>
    </row>
    <row r="10" spans="2:5" ht="12.75" x14ac:dyDescent="0.2">
      <c r="B10" s="36" t="s">
        <v>40</v>
      </c>
      <c r="C10" s="42"/>
      <c r="D10" s="43" t="s">
        <v>49</v>
      </c>
      <c r="E10" s="34"/>
    </row>
    <row r="11" spans="2:5" ht="12.75" x14ac:dyDescent="0.2">
      <c r="B11" s="36" t="s">
        <v>41</v>
      </c>
      <c r="C11" s="42"/>
      <c r="D11" s="43" t="s">
        <v>50</v>
      </c>
      <c r="E11" s="34"/>
    </row>
    <row r="12" spans="2:5" ht="12.75" x14ac:dyDescent="0.2">
      <c r="B12" s="36" t="s">
        <v>42</v>
      </c>
      <c r="C12" s="42"/>
      <c r="D12" s="43" t="s">
        <v>51</v>
      </c>
      <c r="E12" s="34"/>
    </row>
    <row r="13" spans="2:5" ht="12.75" x14ac:dyDescent="0.2">
      <c r="B13" s="36" t="s">
        <v>43</v>
      </c>
      <c r="C13" s="42"/>
      <c r="D13" s="43" t="s">
        <v>52</v>
      </c>
      <c r="E13" s="34"/>
    </row>
    <row r="14" spans="2:5" ht="12.75" x14ac:dyDescent="0.2">
      <c r="B14" s="37" t="s">
        <v>26</v>
      </c>
      <c r="C14" s="35">
        <f>SUM(C7:C13)</f>
        <v>0</v>
      </c>
      <c r="D14" s="44" t="s">
        <v>26</v>
      </c>
      <c r="E14" s="17">
        <f>SUM(E7:E13)</f>
        <v>0</v>
      </c>
    </row>
    <row r="15" spans="2:5" ht="12.75" x14ac:dyDescent="0.2">
      <c r="B15" s="45" t="s">
        <v>53</v>
      </c>
      <c r="C15" s="1" t="str">
        <f>IF(C14=4000,"Так","Ні")</f>
        <v>Ні</v>
      </c>
      <c r="D15" s="45" t="s">
        <v>53</v>
      </c>
      <c r="E15" s="1" t="str">
        <f>IF(E14=4000,"Так","Ні")</f>
        <v>Ні</v>
      </c>
    </row>
    <row r="16" spans="2:5" ht="12.75" x14ac:dyDescent="0.2"/>
    <row r="17" spans="2:5" ht="16.5" customHeight="1" x14ac:dyDescent="0.2">
      <c r="B17" s="46" t="s">
        <v>85</v>
      </c>
    </row>
    <row r="18" spans="2:5" ht="12.75" x14ac:dyDescent="0.2">
      <c r="B18" s="57" t="s">
        <v>6</v>
      </c>
      <c r="C18" s="52"/>
      <c r="D18" s="58" t="s">
        <v>24</v>
      </c>
      <c r="E18" s="52"/>
    </row>
    <row r="19" spans="2:5" ht="12.75" x14ac:dyDescent="0.2">
      <c r="B19" s="39" t="s">
        <v>47</v>
      </c>
      <c r="C19" s="40" t="s">
        <v>25</v>
      </c>
      <c r="D19" s="39" t="s">
        <v>47</v>
      </c>
      <c r="E19" s="40" t="s">
        <v>25</v>
      </c>
    </row>
    <row r="20" spans="2:5" ht="12.75" x14ac:dyDescent="0.2">
      <c r="B20" s="38" t="s">
        <v>44</v>
      </c>
      <c r="C20" s="41"/>
      <c r="D20" s="38" t="s">
        <v>48</v>
      </c>
      <c r="E20" s="34"/>
    </row>
    <row r="21" spans="2:5" ht="12.75" x14ac:dyDescent="0.2">
      <c r="B21" s="38" t="s">
        <v>99</v>
      </c>
      <c r="C21" s="42"/>
      <c r="D21" s="38" t="s">
        <v>95</v>
      </c>
      <c r="E21" s="34"/>
    </row>
    <row r="22" spans="2:5" ht="12.75" x14ac:dyDescent="0.2">
      <c r="B22" s="36" t="s">
        <v>100</v>
      </c>
      <c r="C22" s="42"/>
      <c r="D22" s="38" t="s">
        <v>96</v>
      </c>
      <c r="E22" s="34"/>
    </row>
    <row r="23" spans="2:5" ht="12.75" x14ac:dyDescent="0.2">
      <c r="B23" s="36" t="s">
        <v>40</v>
      </c>
      <c r="C23" s="42"/>
      <c r="D23" s="43" t="s">
        <v>49</v>
      </c>
      <c r="E23" s="34"/>
    </row>
    <row r="24" spans="2:5" ht="12.75" x14ac:dyDescent="0.2">
      <c r="B24" s="36" t="s">
        <v>41</v>
      </c>
      <c r="C24" s="42"/>
      <c r="D24" s="43" t="s">
        <v>50</v>
      </c>
      <c r="E24" s="34"/>
    </row>
    <row r="25" spans="2:5" ht="12.75" x14ac:dyDescent="0.2">
      <c r="B25" s="36" t="s">
        <v>42</v>
      </c>
      <c r="C25" s="42"/>
      <c r="D25" s="43" t="s">
        <v>51</v>
      </c>
      <c r="E25" s="34"/>
    </row>
    <row r="26" spans="2:5" ht="12.75" x14ac:dyDescent="0.2">
      <c r="B26" s="36" t="s">
        <v>43</v>
      </c>
      <c r="C26" s="42"/>
      <c r="D26" s="43" t="s">
        <v>52</v>
      </c>
      <c r="E26" s="34"/>
    </row>
    <row r="27" spans="2:5" ht="12.75" x14ac:dyDescent="0.2">
      <c r="B27" s="37" t="s">
        <v>26</v>
      </c>
      <c r="C27" s="35">
        <f>SUM(C20:C26)</f>
        <v>0</v>
      </c>
      <c r="D27" s="44" t="s">
        <v>26</v>
      </c>
      <c r="E27" s="17">
        <f>SUM(E20:E26)</f>
        <v>0</v>
      </c>
    </row>
    <row r="28" spans="2:5" ht="12.75" x14ac:dyDescent="0.2">
      <c r="B28" s="45" t="s">
        <v>53</v>
      </c>
      <c r="C28" s="1" t="str">
        <f>IF(C27=6500,"Так","Ні")</f>
        <v>Ні</v>
      </c>
      <c r="D28" s="45" t="s">
        <v>53</v>
      </c>
      <c r="E28" s="1" t="str">
        <f>IF(E27=6500,"Так","Ні")</f>
        <v>Ні</v>
      </c>
    </row>
    <row r="30" spans="2:5" ht="12.75" x14ac:dyDescent="0.2">
      <c r="B30" s="46" t="s">
        <v>86</v>
      </c>
    </row>
    <row r="31" spans="2:5" ht="12.75" x14ac:dyDescent="0.2">
      <c r="B31" s="57" t="s">
        <v>6</v>
      </c>
      <c r="C31" s="52"/>
      <c r="D31" s="58" t="s">
        <v>24</v>
      </c>
      <c r="E31" s="52"/>
    </row>
    <row r="32" spans="2:5" ht="12.75" x14ac:dyDescent="0.2">
      <c r="B32" s="39" t="s">
        <v>47</v>
      </c>
      <c r="C32" s="40" t="s">
        <v>25</v>
      </c>
      <c r="D32" s="39" t="s">
        <v>47</v>
      </c>
      <c r="E32" s="40" t="s">
        <v>25</v>
      </c>
    </row>
    <row r="33" spans="2:5" ht="12.75" x14ac:dyDescent="0.2">
      <c r="B33" s="38" t="s">
        <v>44</v>
      </c>
      <c r="C33" s="41"/>
      <c r="D33" s="38" t="s">
        <v>48</v>
      </c>
      <c r="E33" s="34"/>
    </row>
    <row r="34" spans="2:5" ht="12.75" x14ac:dyDescent="0.2">
      <c r="B34" s="38" t="s">
        <v>99</v>
      </c>
      <c r="C34" s="42"/>
      <c r="D34" s="38" t="s">
        <v>95</v>
      </c>
      <c r="E34" s="34"/>
    </row>
    <row r="35" spans="2:5" ht="12.75" x14ac:dyDescent="0.2">
      <c r="B35" s="36" t="s">
        <v>100</v>
      </c>
      <c r="C35" s="42"/>
      <c r="D35" s="38" t="s">
        <v>96</v>
      </c>
      <c r="E35" s="34"/>
    </row>
    <row r="36" spans="2:5" ht="12.75" x14ac:dyDescent="0.2">
      <c r="B36" s="36" t="s">
        <v>40</v>
      </c>
      <c r="C36" s="42"/>
      <c r="D36" s="43" t="s">
        <v>49</v>
      </c>
      <c r="E36" s="34"/>
    </row>
    <row r="37" spans="2:5" ht="12.75" x14ac:dyDescent="0.2">
      <c r="B37" s="36" t="s">
        <v>41</v>
      </c>
      <c r="C37" s="42"/>
      <c r="D37" s="43" t="s">
        <v>50</v>
      </c>
      <c r="E37" s="34"/>
    </row>
    <row r="38" spans="2:5" ht="12.75" x14ac:dyDescent="0.2">
      <c r="B38" s="36" t="s">
        <v>42</v>
      </c>
      <c r="C38" s="42"/>
      <c r="D38" s="43" t="s">
        <v>51</v>
      </c>
      <c r="E38" s="34"/>
    </row>
    <row r="39" spans="2:5" ht="12.75" x14ac:dyDescent="0.2">
      <c r="B39" s="36" t="s">
        <v>43</v>
      </c>
      <c r="C39" s="42"/>
      <c r="D39" s="43" t="s">
        <v>52</v>
      </c>
      <c r="E39" s="34"/>
    </row>
    <row r="40" spans="2:5" ht="12.75" x14ac:dyDescent="0.2">
      <c r="B40" s="37" t="s">
        <v>26</v>
      </c>
      <c r="C40" s="35">
        <f>SUM(C33:C39)</f>
        <v>0</v>
      </c>
      <c r="D40" s="44" t="s">
        <v>26</v>
      </c>
      <c r="E40" s="17">
        <f>SUM(E33:E39)</f>
        <v>0</v>
      </c>
    </row>
    <row r="41" spans="2:5" ht="12.75" x14ac:dyDescent="0.2">
      <c r="B41" s="45" t="s">
        <v>53</v>
      </c>
      <c r="C41" s="1" t="str">
        <f>IF(C40=4000,"Так","Ні")</f>
        <v>Ні</v>
      </c>
      <c r="D41" s="45" t="s">
        <v>53</v>
      </c>
      <c r="E41" s="1" t="str">
        <f>IF(E40=4000,"Так","Ні")</f>
        <v>Ні</v>
      </c>
    </row>
    <row r="43" spans="2:5" ht="8.25" customHeight="1" x14ac:dyDescent="0.2">
      <c r="B43" s="46" t="s">
        <v>87</v>
      </c>
    </row>
    <row r="44" spans="2:5" ht="12.75" x14ac:dyDescent="0.2">
      <c r="B44" s="57" t="s">
        <v>6</v>
      </c>
      <c r="C44" s="52"/>
      <c r="D44" s="58" t="s">
        <v>24</v>
      </c>
      <c r="E44" s="52"/>
    </row>
    <row r="45" spans="2:5" ht="12.75" x14ac:dyDescent="0.2">
      <c r="B45" s="39" t="s">
        <v>47</v>
      </c>
      <c r="C45" s="40" t="s">
        <v>25</v>
      </c>
      <c r="D45" s="39" t="s">
        <v>47</v>
      </c>
      <c r="E45" s="40" t="s">
        <v>25</v>
      </c>
    </row>
    <row r="46" spans="2:5" ht="12.75" x14ac:dyDescent="0.2">
      <c r="B46" s="38" t="s">
        <v>44</v>
      </c>
      <c r="C46" s="41"/>
      <c r="D46" s="38" t="s">
        <v>48</v>
      </c>
      <c r="E46" s="34"/>
    </row>
    <row r="47" spans="2:5" ht="12.75" x14ac:dyDescent="0.2">
      <c r="B47" s="38" t="s">
        <v>99</v>
      </c>
      <c r="C47" s="42"/>
      <c r="D47" s="38" t="s">
        <v>95</v>
      </c>
      <c r="E47" s="34"/>
    </row>
    <row r="48" spans="2:5" ht="12.75" x14ac:dyDescent="0.2">
      <c r="B48" s="36" t="s">
        <v>100</v>
      </c>
      <c r="C48" s="42"/>
      <c r="D48" s="38" t="s">
        <v>96</v>
      </c>
      <c r="E48" s="34"/>
    </row>
    <row r="49" spans="2:5" ht="12.75" x14ac:dyDescent="0.2">
      <c r="B49" s="36" t="s">
        <v>40</v>
      </c>
      <c r="C49" s="42"/>
      <c r="D49" s="43" t="s">
        <v>49</v>
      </c>
      <c r="E49" s="34"/>
    </row>
    <row r="50" spans="2:5" ht="12.75" x14ac:dyDescent="0.2">
      <c r="B50" s="36" t="s">
        <v>41</v>
      </c>
      <c r="C50" s="42"/>
      <c r="D50" s="43" t="s">
        <v>50</v>
      </c>
      <c r="E50" s="34"/>
    </row>
    <row r="51" spans="2:5" ht="12.75" x14ac:dyDescent="0.2">
      <c r="B51" s="36" t="s">
        <v>42</v>
      </c>
      <c r="C51" s="42"/>
      <c r="D51" s="43" t="s">
        <v>51</v>
      </c>
      <c r="E51" s="34"/>
    </row>
    <row r="52" spans="2:5" ht="12.75" x14ac:dyDescent="0.2">
      <c r="B52" s="36" t="s">
        <v>43</v>
      </c>
      <c r="C52" s="42"/>
      <c r="D52" s="43" t="s">
        <v>52</v>
      </c>
      <c r="E52" s="34"/>
    </row>
    <row r="53" spans="2:5" ht="12.75" x14ac:dyDescent="0.2">
      <c r="B53" s="37" t="s">
        <v>26</v>
      </c>
      <c r="C53" s="35">
        <f>SUM(C46:C52)</f>
        <v>0</v>
      </c>
      <c r="D53" s="44" t="s">
        <v>26</v>
      </c>
      <c r="E53" s="17">
        <f>SUM(E46:E52)</f>
        <v>0</v>
      </c>
    </row>
    <row r="54" spans="2:5" ht="12.75" x14ac:dyDescent="0.2">
      <c r="B54" s="45" t="s">
        <v>53</v>
      </c>
      <c r="C54" s="1" t="str">
        <f>IF(C53=1500,"Так","Ні")</f>
        <v>Ні</v>
      </c>
      <c r="D54" s="45" t="s">
        <v>53</v>
      </c>
      <c r="E54" s="1" t="str">
        <f>IF(E53=1500,"Так","Ні")</f>
        <v>Ні</v>
      </c>
    </row>
    <row r="56" spans="2:5" ht="12.75" x14ac:dyDescent="0.2">
      <c r="B56" s="46" t="s">
        <v>88</v>
      </c>
    </row>
    <row r="57" spans="2:5" ht="12.75" x14ac:dyDescent="0.2">
      <c r="B57" s="57" t="s">
        <v>6</v>
      </c>
      <c r="C57" s="52"/>
      <c r="D57" s="58" t="s">
        <v>24</v>
      </c>
      <c r="E57" s="52"/>
    </row>
    <row r="58" spans="2:5" ht="12.75" x14ac:dyDescent="0.2">
      <c r="B58" s="39" t="s">
        <v>47</v>
      </c>
      <c r="C58" s="40" t="s">
        <v>25</v>
      </c>
      <c r="D58" s="39" t="s">
        <v>47</v>
      </c>
      <c r="E58" s="40" t="s">
        <v>25</v>
      </c>
    </row>
    <row r="59" spans="2:5" ht="12.75" x14ac:dyDescent="0.2">
      <c r="B59" s="38" t="s">
        <v>44</v>
      </c>
      <c r="C59" s="41"/>
      <c r="D59" s="38" t="s">
        <v>48</v>
      </c>
      <c r="E59" s="34"/>
    </row>
    <row r="60" spans="2:5" ht="12.75" x14ac:dyDescent="0.2">
      <c r="B60" s="38" t="s">
        <v>99</v>
      </c>
      <c r="C60" s="42"/>
      <c r="D60" s="38" t="s">
        <v>95</v>
      </c>
      <c r="E60" s="34"/>
    </row>
    <row r="61" spans="2:5" ht="12.75" x14ac:dyDescent="0.2">
      <c r="B61" s="36" t="s">
        <v>100</v>
      </c>
      <c r="C61" s="42"/>
      <c r="D61" s="38" t="s">
        <v>96</v>
      </c>
      <c r="E61" s="34"/>
    </row>
    <row r="62" spans="2:5" ht="12.75" x14ac:dyDescent="0.2">
      <c r="B62" s="36" t="s">
        <v>40</v>
      </c>
      <c r="C62" s="42"/>
      <c r="D62" s="43" t="s">
        <v>49</v>
      </c>
      <c r="E62" s="34"/>
    </row>
    <row r="63" spans="2:5" ht="12.75" x14ac:dyDescent="0.2">
      <c r="B63" s="36" t="s">
        <v>41</v>
      </c>
      <c r="C63" s="42"/>
      <c r="D63" s="43" t="s">
        <v>50</v>
      </c>
      <c r="E63" s="34"/>
    </row>
    <row r="64" spans="2:5" ht="12.75" x14ac:dyDescent="0.2">
      <c r="B64" s="36" t="s">
        <v>42</v>
      </c>
      <c r="C64" s="42"/>
      <c r="D64" s="43" t="s">
        <v>51</v>
      </c>
      <c r="E64" s="34"/>
    </row>
    <row r="65" spans="2:5" ht="12.75" x14ac:dyDescent="0.2">
      <c r="B65" s="36" t="s">
        <v>43</v>
      </c>
      <c r="C65" s="42"/>
      <c r="D65" s="43" t="s">
        <v>52</v>
      </c>
      <c r="E65" s="34"/>
    </row>
    <row r="66" spans="2:5" ht="12.75" x14ac:dyDescent="0.2">
      <c r="B66" s="37" t="s">
        <v>26</v>
      </c>
      <c r="C66" s="35">
        <f>SUM(C59:C65)</f>
        <v>0</v>
      </c>
      <c r="D66" s="44" t="s">
        <v>26</v>
      </c>
      <c r="E66" s="17">
        <f>SUM(E59:E65)</f>
        <v>0</v>
      </c>
    </row>
    <row r="67" spans="2:5" ht="12.75" x14ac:dyDescent="0.2">
      <c r="B67" s="45" t="s">
        <v>53</v>
      </c>
      <c r="C67" s="1" t="str">
        <f>IF(C66=1800,"Так","Ні")</f>
        <v>Ні</v>
      </c>
      <c r="D67" s="45" t="s">
        <v>53</v>
      </c>
      <c r="E67" s="1" t="str">
        <f>IF(E66=1800,"Так","Ні")</f>
        <v>Ні</v>
      </c>
    </row>
    <row r="69" spans="2:5" ht="12.75" x14ac:dyDescent="0.2">
      <c r="B69" s="46" t="s">
        <v>89</v>
      </c>
    </row>
    <row r="70" spans="2:5" ht="12.75" x14ac:dyDescent="0.2">
      <c r="B70" s="57" t="s">
        <v>6</v>
      </c>
      <c r="C70" s="52"/>
      <c r="D70" s="58" t="s">
        <v>24</v>
      </c>
      <c r="E70" s="52"/>
    </row>
    <row r="71" spans="2:5" ht="12.75" x14ac:dyDescent="0.2">
      <c r="B71" s="39" t="s">
        <v>47</v>
      </c>
      <c r="C71" s="40" t="s">
        <v>25</v>
      </c>
      <c r="D71" s="39" t="s">
        <v>47</v>
      </c>
      <c r="E71" s="40" t="s">
        <v>25</v>
      </c>
    </row>
    <row r="72" spans="2:5" ht="12.75" x14ac:dyDescent="0.2">
      <c r="B72" s="38" t="s">
        <v>44</v>
      </c>
      <c r="C72" s="41"/>
      <c r="D72" s="38" t="s">
        <v>48</v>
      </c>
      <c r="E72" s="34"/>
    </row>
    <row r="73" spans="2:5" ht="12.75" x14ac:dyDescent="0.2">
      <c r="B73" s="38" t="s">
        <v>99</v>
      </c>
      <c r="C73" s="42"/>
      <c r="D73" s="38" t="s">
        <v>95</v>
      </c>
      <c r="E73" s="34"/>
    </row>
    <row r="74" spans="2:5" ht="12.75" x14ac:dyDescent="0.2">
      <c r="B74" s="36" t="s">
        <v>100</v>
      </c>
      <c r="C74" s="42"/>
      <c r="D74" s="38" t="s">
        <v>96</v>
      </c>
      <c r="E74" s="34"/>
    </row>
    <row r="75" spans="2:5" ht="12.75" x14ac:dyDescent="0.2">
      <c r="B75" s="36" t="s">
        <v>40</v>
      </c>
      <c r="C75" s="42"/>
      <c r="D75" s="43" t="s">
        <v>49</v>
      </c>
      <c r="E75" s="34"/>
    </row>
    <row r="76" spans="2:5" ht="12.75" x14ac:dyDescent="0.2">
      <c r="B76" s="36" t="s">
        <v>41</v>
      </c>
      <c r="C76" s="42"/>
      <c r="D76" s="43" t="s">
        <v>50</v>
      </c>
      <c r="E76" s="34"/>
    </row>
    <row r="77" spans="2:5" ht="12.75" x14ac:dyDescent="0.2">
      <c r="B77" s="36" t="s">
        <v>42</v>
      </c>
      <c r="C77" s="42"/>
      <c r="D77" s="43" t="s">
        <v>51</v>
      </c>
      <c r="E77" s="34"/>
    </row>
    <row r="78" spans="2:5" ht="12.75" x14ac:dyDescent="0.2">
      <c r="B78" s="36" t="s">
        <v>43</v>
      </c>
      <c r="C78" s="42"/>
      <c r="D78" s="43" t="s">
        <v>52</v>
      </c>
      <c r="E78" s="34"/>
    </row>
    <row r="79" spans="2:5" ht="12.75" x14ac:dyDescent="0.2">
      <c r="B79" s="37" t="s">
        <v>26</v>
      </c>
      <c r="C79" s="35">
        <f>SUM(C72:C78)</f>
        <v>0</v>
      </c>
      <c r="D79" s="44" t="s">
        <v>26</v>
      </c>
      <c r="E79" s="17">
        <f>SUM(E72:E78)</f>
        <v>0</v>
      </c>
    </row>
    <row r="80" spans="2:5" ht="12.75" x14ac:dyDescent="0.2">
      <c r="B80" s="45" t="s">
        <v>53</v>
      </c>
      <c r="C80" s="1" t="str">
        <f>IF(C79=1500,"Так","Ні")</f>
        <v>Ні</v>
      </c>
      <c r="D80" s="45" t="s">
        <v>53</v>
      </c>
      <c r="E80" s="1" t="str">
        <f>IF(E79=1500,"Так","Ні")</f>
        <v>Ні</v>
      </c>
    </row>
    <row r="82" spans="2:5" ht="12.75" x14ac:dyDescent="0.2">
      <c r="B82" s="46" t="s">
        <v>90</v>
      </c>
    </row>
    <row r="83" spans="2:5" ht="12.75" x14ac:dyDescent="0.2">
      <c r="B83" s="57" t="s">
        <v>6</v>
      </c>
      <c r="C83" s="52"/>
      <c r="D83" s="58" t="s">
        <v>24</v>
      </c>
      <c r="E83" s="52"/>
    </row>
    <row r="84" spans="2:5" ht="12.75" x14ac:dyDescent="0.2">
      <c r="B84" s="39" t="s">
        <v>47</v>
      </c>
      <c r="C84" s="40" t="s">
        <v>25</v>
      </c>
      <c r="D84" s="39" t="s">
        <v>47</v>
      </c>
      <c r="E84" s="40" t="s">
        <v>25</v>
      </c>
    </row>
    <row r="85" spans="2:5" ht="12.75" x14ac:dyDescent="0.2">
      <c r="B85" s="38" t="s">
        <v>44</v>
      </c>
      <c r="C85" s="41"/>
      <c r="D85" s="38" t="s">
        <v>48</v>
      </c>
      <c r="E85" s="34"/>
    </row>
    <row r="86" spans="2:5" ht="12.75" x14ac:dyDescent="0.2">
      <c r="B86" s="38" t="s">
        <v>99</v>
      </c>
      <c r="C86" s="42"/>
      <c r="D86" s="38" t="s">
        <v>95</v>
      </c>
      <c r="E86" s="34"/>
    </row>
    <row r="87" spans="2:5" ht="12.75" x14ac:dyDescent="0.2">
      <c r="B87" s="36" t="s">
        <v>100</v>
      </c>
      <c r="C87" s="42"/>
      <c r="D87" s="38" t="s">
        <v>96</v>
      </c>
      <c r="E87" s="34"/>
    </row>
    <row r="88" spans="2:5" ht="12.75" x14ac:dyDescent="0.2">
      <c r="B88" s="36" t="s">
        <v>40</v>
      </c>
      <c r="C88" s="42"/>
      <c r="D88" s="43" t="s">
        <v>49</v>
      </c>
      <c r="E88" s="34"/>
    </row>
    <row r="89" spans="2:5" ht="12.75" x14ac:dyDescent="0.2">
      <c r="B89" s="36" t="s">
        <v>41</v>
      </c>
      <c r="C89" s="42"/>
      <c r="D89" s="43" t="s">
        <v>50</v>
      </c>
      <c r="E89" s="34"/>
    </row>
    <row r="90" spans="2:5" ht="12.75" x14ac:dyDescent="0.2">
      <c r="B90" s="36" t="s">
        <v>42</v>
      </c>
      <c r="C90" s="42"/>
      <c r="D90" s="43" t="s">
        <v>51</v>
      </c>
      <c r="E90" s="34"/>
    </row>
    <row r="91" spans="2:5" ht="12.75" x14ac:dyDescent="0.2">
      <c r="B91" s="36" t="s">
        <v>43</v>
      </c>
      <c r="C91" s="42"/>
      <c r="D91" s="43" t="s">
        <v>52</v>
      </c>
      <c r="E91" s="34"/>
    </row>
    <row r="92" spans="2:5" ht="12.75" x14ac:dyDescent="0.2">
      <c r="B92" s="37" t="s">
        <v>26</v>
      </c>
      <c r="C92" s="35">
        <f>SUM(C85:C91)</f>
        <v>0</v>
      </c>
      <c r="D92" s="44" t="s">
        <v>26</v>
      </c>
      <c r="E92" s="17">
        <f>SUM(E85:E91)</f>
        <v>0</v>
      </c>
    </row>
    <row r="93" spans="2:5" ht="12.75" x14ac:dyDescent="0.2">
      <c r="B93" s="45" t="s">
        <v>53</v>
      </c>
      <c r="C93" s="1" t="str">
        <f>IF(C92=1200,"Так","Ні")</f>
        <v>Ні</v>
      </c>
      <c r="D93" s="45" t="s">
        <v>53</v>
      </c>
      <c r="E93" s="1" t="str">
        <f>IF(E92=1200,"Так","Ні")</f>
        <v>Ні</v>
      </c>
    </row>
    <row r="95" spans="2:5" ht="12.75" x14ac:dyDescent="0.2">
      <c r="B95" s="46" t="s">
        <v>91</v>
      </c>
    </row>
    <row r="96" spans="2:5" ht="12.75" x14ac:dyDescent="0.2">
      <c r="B96" s="57" t="s">
        <v>6</v>
      </c>
      <c r="C96" s="52"/>
      <c r="D96" s="58" t="s">
        <v>24</v>
      </c>
      <c r="E96" s="52"/>
    </row>
    <row r="97" spans="2:5" ht="12.75" x14ac:dyDescent="0.2">
      <c r="B97" s="39" t="s">
        <v>47</v>
      </c>
      <c r="C97" s="40" t="s">
        <v>25</v>
      </c>
      <c r="D97" s="39" t="s">
        <v>47</v>
      </c>
      <c r="E97" s="40" t="s">
        <v>25</v>
      </c>
    </row>
    <row r="98" spans="2:5" ht="12.75" x14ac:dyDescent="0.2">
      <c r="B98" s="38" t="s">
        <v>44</v>
      </c>
      <c r="C98" s="41"/>
      <c r="D98" s="38" t="s">
        <v>48</v>
      </c>
      <c r="E98" s="34"/>
    </row>
    <row r="99" spans="2:5" ht="12.75" x14ac:dyDescent="0.2">
      <c r="B99" s="38" t="s">
        <v>99</v>
      </c>
      <c r="C99" s="42"/>
      <c r="D99" s="38" t="s">
        <v>95</v>
      </c>
      <c r="E99" s="34"/>
    </row>
    <row r="100" spans="2:5" ht="12.75" x14ac:dyDescent="0.2">
      <c r="B100" s="36" t="s">
        <v>100</v>
      </c>
      <c r="C100" s="42"/>
      <c r="D100" s="38" t="s">
        <v>96</v>
      </c>
      <c r="E100" s="34"/>
    </row>
    <row r="101" spans="2:5" ht="12.75" x14ac:dyDescent="0.2">
      <c r="B101" s="36" t="s">
        <v>40</v>
      </c>
      <c r="C101" s="42"/>
      <c r="D101" s="43" t="s">
        <v>49</v>
      </c>
      <c r="E101" s="34"/>
    </row>
    <row r="102" spans="2:5" ht="12.75" x14ac:dyDescent="0.2">
      <c r="B102" s="36" t="s">
        <v>41</v>
      </c>
      <c r="C102" s="42"/>
      <c r="D102" s="43" t="s">
        <v>50</v>
      </c>
      <c r="E102" s="34"/>
    </row>
    <row r="103" spans="2:5" ht="12.75" x14ac:dyDescent="0.2">
      <c r="B103" s="36" t="s">
        <v>42</v>
      </c>
      <c r="C103" s="42"/>
      <c r="D103" s="43" t="s">
        <v>51</v>
      </c>
      <c r="E103" s="34"/>
    </row>
    <row r="104" spans="2:5" ht="12.75" x14ac:dyDescent="0.2">
      <c r="B104" s="36" t="s">
        <v>43</v>
      </c>
      <c r="C104" s="42"/>
      <c r="D104" s="43" t="s">
        <v>52</v>
      </c>
      <c r="E104" s="34"/>
    </row>
    <row r="105" spans="2:5" ht="12.75" x14ac:dyDescent="0.2">
      <c r="B105" s="37" t="s">
        <v>26</v>
      </c>
      <c r="C105" s="35">
        <f>SUM(C98:C104)</f>
        <v>0</v>
      </c>
      <c r="D105" s="44" t="s">
        <v>26</v>
      </c>
      <c r="E105" s="17">
        <f>SUM(E98:E104)</f>
        <v>0</v>
      </c>
    </row>
    <row r="106" spans="2:5" ht="12.75" x14ac:dyDescent="0.2">
      <c r="B106" s="45" t="s">
        <v>53</v>
      </c>
      <c r="C106" s="1" t="str">
        <f>IF(C105=1200,"Так","Ні")</f>
        <v>Ні</v>
      </c>
      <c r="D106" s="45" t="s">
        <v>53</v>
      </c>
      <c r="E106" s="1" t="str">
        <f>IF(E105=1200,"Так","Ні")</f>
        <v>Ні</v>
      </c>
    </row>
    <row r="108" spans="2:5" ht="12.75" x14ac:dyDescent="0.2">
      <c r="B108" s="46" t="s">
        <v>92</v>
      </c>
    </row>
    <row r="109" spans="2:5" ht="12.75" x14ac:dyDescent="0.2">
      <c r="B109" s="57" t="s">
        <v>6</v>
      </c>
      <c r="C109" s="52"/>
      <c r="D109" s="58" t="s">
        <v>24</v>
      </c>
      <c r="E109" s="52"/>
    </row>
    <row r="110" spans="2:5" ht="12.75" x14ac:dyDescent="0.2">
      <c r="B110" s="39" t="s">
        <v>47</v>
      </c>
      <c r="C110" s="40" t="s">
        <v>25</v>
      </c>
      <c r="D110" s="39" t="s">
        <v>47</v>
      </c>
      <c r="E110" s="40" t="s">
        <v>25</v>
      </c>
    </row>
    <row r="111" spans="2:5" ht="12.75" x14ac:dyDescent="0.2">
      <c r="B111" s="38" t="s">
        <v>44</v>
      </c>
      <c r="C111" s="41"/>
      <c r="D111" s="38" t="s">
        <v>48</v>
      </c>
      <c r="E111" s="34"/>
    </row>
    <row r="112" spans="2:5" ht="12.75" x14ac:dyDescent="0.2">
      <c r="B112" s="38" t="s">
        <v>99</v>
      </c>
      <c r="C112" s="42"/>
      <c r="D112" s="38" t="s">
        <v>95</v>
      </c>
      <c r="E112" s="34"/>
    </row>
    <row r="113" spans="2:5" ht="12.75" x14ac:dyDescent="0.2">
      <c r="B113" s="36" t="s">
        <v>100</v>
      </c>
      <c r="C113" s="42"/>
      <c r="D113" s="38" t="s">
        <v>96</v>
      </c>
      <c r="E113" s="34"/>
    </row>
    <row r="114" spans="2:5" ht="12.75" x14ac:dyDescent="0.2">
      <c r="B114" s="36" t="s">
        <v>40</v>
      </c>
      <c r="C114" s="42"/>
      <c r="D114" s="43" t="s">
        <v>49</v>
      </c>
      <c r="E114" s="34"/>
    </row>
    <row r="115" spans="2:5" ht="12.75" x14ac:dyDescent="0.2">
      <c r="B115" s="36" t="s">
        <v>41</v>
      </c>
      <c r="C115" s="42"/>
      <c r="D115" s="43" t="s">
        <v>50</v>
      </c>
      <c r="E115" s="34"/>
    </row>
    <row r="116" spans="2:5" ht="12.75" x14ac:dyDescent="0.2">
      <c r="B116" s="36" t="s">
        <v>42</v>
      </c>
      <c r="C116" s="42"/>
      <c r="D116" s="43" t="s">
        <v>51</v>
      </c>
      <c r="E116" s="34"/>
    </row>
    <row r="117" spans="2:5" ht="12.75" x14ac:dyDescent="0.2">
      <c r="B117" s="36" t="s">
        <v>43</v>
      </c>
      <c r="C117" s="42"/>
      <c r="D117" s="43" t="s">
        <v>52</v>
      </c>
      <c r="E117" s="34"/>
    </row>
    <row r="118" spans="2:5" ht="12.75" x14ac:dyDescent="0.2">
      <c r="B118" s="37" t="s">
        <v>26</v>
      </c>
      <c r="C118" s="35">
        <f>SUM(C111:C117)</f>
        <v>0</v>
      </c>
      <c r="D118" s="44" t="s">
        <v>26</v>
      </c>
      <c r="E118" s="17">
        <f>SUM(E111:E117)</f>
        <v>0</v>
      </c>
    </row>
    <row r="119" spans="2:5" ht="12.75" x14ac:dyDescent="0.2">
      <c r="B119" s="45" t="s">
        <v>53</v>
      </c>
      <c r="C119" s="1" t="str">
        <f>IF(C118=1200,"Так","Ні")</f>
        <v>Ні</v>
      </c>
      <c r="D119" s="45" t="s">
        <v>53</v>
      </c>
      <c r="E119" s="1" t="str">
        <f>IF(E118=1200,"Так","Ні")</f>
        <v>Ні</v>
      </c>
    </row>
    <row r="121" spans="2:5" ht="12.75" x14ac:dyDescent="0.2">
      <c r="B121" s="46" t="s">
        <v>93</v>
      </c>
    </row>
    <row r="122" spans="2:5" ht="12.75" x14ac:dyDescent="0.2">
      <c r="B122" s="57" t="s">
        <v>6</v>
      </c>
      <c r="C122" s="52"/>
      <c r="D122" s="58" t="s">
        <v>24</v>
      </c>
      <c r="E122" s="52"/>
    </row>
    <row r="123" spans="2:5" ht="12.75" x14ac:dyDescent="0.2">
      <c r="B123" s="39" t="s">
        <v>47</v>
      </c>
      <c r="C123" s="40" t="s">
        <v>25</v>
      </c>
      <c r="D123" s="39" t="s">
        <v>47</v>
      </c>
      <c r="E123" s="40" t="s">
        <v>25</v>
      </c>
    </row>
    <row r="124" spans="2:5" ht="12.75" x14ac:dyDescent="0.2">
      <c r="B124" s="38" t="s">
        <v>44</v>
      </c>
      <c r="C124" s="41"/>
      <c r="D124" s="38" t="s">
        <v>48</v>
      </c>
      <c r="E124" s="34"/>
    </row>
    <row r="125" spans="2:5" ht="12.75" x14ac:dyDescent="0.2">
      <c r="B125" s="38" t="s">
        <v>99</v>
      </c>
      <c r="C125" s="42"/>
      <c r="D125" s="38" t="s">
        <v>95</v>
      </c>
      <c r="E125" s="34"/>
    </row>
    <row r="126" spans="2:5" ht="12.75" x14ac:dyDescent="0.2">
      <c r="B126" s="36" t="s">
        <v>100</v>
      </c>
      <c r="C126" s="42"/>
      <c r="D126" s="38" t="s">
        <v>96</v>
      </c>
      <c r="E126" s="34"/>
    </row>
    <row r="127" spans="2:5" ht="12.75" x14ac:dyDescent="0.2">
      <c r="B127" s="36" t="s">
        <v>40</v>
      </c>
      <c r="C127" s="42"/>
      <c r="D127" s="43" t="s">
        <v>49</v>
      </c>
      <c r="E127" s="34"/>
    </row>
    <row r="128" spans="2:5" ht="12.75" x14ac:dyDescent="0.2">
      <c r="B128" s="36" t="s">
        <v>41</v>
      </c>
      <c r="C128" s="42"/>
      <c r="D128" s="43" t="s">
        <v>50</v>
      </c>
      <c r="E128" s="34"/>
    </row>
    <row r="129" spans="2:5" ht="12.75" x14ac:dyDescent="0.2">
      <c r="B129" s="36" t="s">
        <v>42</v>
      </c>
      <c r="C129" s="42"/>
      <c r="D129" s="43" t="s">
        <v>51</v>
      </c>
      <c r="E129" s="34"/>
    </row>
    <row r="130" spans="2:5" ht="12.75" x14ac:dyDescent="0.2">
      <c r="B130" s="36" t="s">
        <v>43</v>
      </c>
      <c r="C130" s="42"/>
      <c r="D130" s="43" t="s">
        <v>52</v>
      </c>
      <c r="E130" s="34"/>
    </row>
    <row r="131" spans="2:5" ht="12.75" x14ac:dyDescent="0.2">
      <c r="B131" s="37" t="s">
        <v>26</v>
      </c>
      <c r="C131" s="35">
        <f>SUM(C124:C130)</f>
        <v>0</v>
      </c>
      <c r="D131" s="44" t="s">
        <v>26</v>
      </c>
      <c r="E131" s="17">
        <f>SUM(E124:E130)</f>
        <v>0</v>
      </c>
    </row>
    <row r="132" spans="2:5" ht="12.75" x14ac:dyDescent="0.2">
      <c r="B132" s="45" t="s">
        <v>53</v>
      </c>
      <c r="C132" s="1" t="str">
        <f>IF(C131=1200,"Так","Ні")</f>
        <v>Ні</v>
      </c>
      <c r="D132" s="45" t="s">
        <v>53</v>
      </c>
      <c r="E132" s="1" t="str">
        <f>IF(E131=1200,"Так","Ні")</f>
        <v>Ні</v>
      </c>
    </row>
    <row r="134" spans="2:5" ht="12.75" x14ac:dyDescent="0.2">
      <c r="B134" s="46" t="s">
        <v>94</v>
      </c>
    </row>
    <row r="135" spans="2:5" ht="12.75" x14ac:dyDescent="0.2">
      <c r="B135" s="57" t="s">
        <v>6</v>
      </c>
      <c r="C135" s="52"/>
      <c r="D135" s="58" t="s">
        <v>24</v>
      </c>
      <c r="E135" s="52"/>
    </row>
    <row r="136" spans="2:5" ht="12.75" x14ac:dyDescent="0.2">
      <c r="B136" s="39" t="s">
        <v>47</v>
      </c>
      <c r="C136" s="40" t="s">
        <v>25</v>
      </c>
      <c r="D136" s="39" t="s">
        <v>47</v>
      </c>
      <c r="E136" s="40" t="s">
        <v>25</v>
      </c>
    </row>
    <row r="137" spans="2:5" ht="12.75" x14ac:dyDescent="0.2">
      <c r="B137" s="38" t="s">
        <v>44</v>
      </c>
      <c r="C137" s="41"/>
      <c r="D137" s="38" t="s">
        <v>48</v>
      </c>
      <c r="E137" s="34"/>
    </row>
    <row r="138" spans="2:5" ht="12.75" x14ac:dyDescent="0.2">
      <c r="B138" s="38" t="s">
        <v>99</v>
      </c>
      <c r="C138" s="42"/>
      <c r="D138" s="38" t="s">
        <v>95</v>
      </c>
      <c r="E138" s="34"/>
    </row>
    <row r="139" spans="2:5" ht="12.75" x14ac:dyDescent="0.2">
      <c r="B139" s="36" t="s">
        <v>100</v>
      </c>
      <c r="C139" s="42"/>
      <c r="D139" s="38" t="s">
        <v>96</v>
      </c>
      <c r="E139" s="34"/>
    </row>
    <row r="140" spans="2:5" ht="12.75" x14ac:dyDescent="0.2">
      <c r="B140" s="36" t="s">
        <v>40</v>
      </c>
      <c r="C140" s="42"/>
      <c r="D140" s="43" t="s">
        <v>49</v>
      </c>
      <c r="E140" s="34"/>
    </row>
    <row r="141" spans="2:5" ht="12.75" x14ac:dyDescent="0.2">
      <c r="B141" s="36" t="s">
        <v>41</v>
      </c>
      <c r="C141" s="42"/>
      <c r="D141" s="43" t="s">
        <v>50</v>
      </c>
      <c r="E141" s="34"/>
    </row>
    <row r="142" spans="2:5" ht="12.75" x14ac:dyDescent="0.2">
      <c r="B142" s="36" t="s">
        <v>42</v>
      </c>
      <c r="C142" s="42"/>
      <c r="D142" s="43" t="s">
        <v>51</v>
      </c>
      <c r="E142" s="34"/>
    </row>
    <row r="143" spans="2:5" ht="12.75" x14ac:dyDescent="0.2">
      <c r="B143" s="36" t="s">
        <v>43</v>
      </c>
      <c r="C143" s="42"/>
      <c r="D143" s="43" t="s">
        <v>52</v>
      </c>
      <c r="E143" s="34"/>
    </row>
    <row r="144" spans="2:5" ht="12.75" x14ac:dyDescent="0.2">
      <c r="B144" s="37" t="s">
        <v>26</v>
      </c>
      <c r="C144" s="35">
        <f>SUM(C137:C143)</f>
        <v>0</v>
      </c>
      <c r="D144" s="44" t="s">
        <v>26</v>
      </c>
      <c r="E144" s="17">
        <f>SUM(E137:E143)</f>
        <v>0</v>
      </c>
    </row>
    <row r="145" spans="2:5" ht="12.75" x14ac:dyDescent="0.2">
      <c r="B145" s="45" t="s">
        <v>53</v>
      </c>
      <c r="C145" s="1" t="str">
        <f>IF(C144=1160,"Так","Ні")</f>
        <v>Ні</v>
      </c>
      <c r="D145" s="45" t="s">
        <v>53</v>
      </c>
      <c r="E145" s="1" t="str">
        <f>IF(E144=1160,"Так","Ні")</f>
        <v>Ні</v>
      </c>
    </row>
  </sheetData>
  <sheetProtection algorithmName="SHA-512" hashValue="LURnm8gUzAMdzaM36dH7xMRIkne+GnT8EeFLqFq0DGg8nvDLT2y5KwTgHIFq1qRgKjLlqdbbROdcygVM9kqkEg==" saltValue="DVb0hROL+DlI3BQI8yJ4nA==" spinCount="100000" sheet="1" formatCells="0" formatColumns="0" formatRows="0" insertColumns="0" insertRows="0" insertHyperlinks="0" deleteColumns="0" deleteRows="0" sort="0" autoFilter="0" pivotTables="0"/>
  <mergeCells count="22">
    <mergeCell ref="B122:C122"/>
    <mergeCell ref="D122:E122"/>
    <mergeCell ref="B135:C135"/>
    <mergeCell ref="D135:E135"/>
    <mergeCell ref="D70:E70"/>
    <mergeCell ref="D83:E83"/>
    <mergeCell ref="B83:C83"/>
    <mergeCell ref="B96:C96"/>
    <mergeCell ref="D96:E96"/>
    <mergeCell ref="B70:C70"/>
    <mergeCell ref="B109:C109"/>
    <mergeCell ref="D109:E109"/>
    <mergeCell ref="B5:C5"/>
    <mergeCell ref="D5:E5"/>
    <mergeCell ref="B31:C31"/>
    <mergeCell ref="D31:E31"/>
    <mergeCell ref="B57:C57"/>
    <mergeCell ref="D57:E57"/>
    <mergeCell ref="B44:C44"/>
    <mergeCell ref="D44:E44"/>
    <mergeCell ref="B18:C18"/>
    <mergeCell ref="D18: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2.1-2.4</vt:lpstr>
      <vt:lpstr>2.5</vt:lpstr>
      <vt:lpstr>2.6</vt:lpstr>
      <vt:lpstr>2.7</vt:lpstr>
      <vt:lpstr>2.8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Oleg</cp:lastModifiedBy>
  <dcterms:modified xsi:type="dcterms:W3CDTF">2021-01-23T01:09:59Z</dcterms:modified>
</cp:coreProperties>
</file>